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filterPrivacy="1" defaultThemeVersion="124226"/>
  <xr:revisionPtr revIDLastSave="0" documentId="13_ncr:1_{F650DD61-FBAF-4630-992E-1871B5D894A2}" xr6:coauthVersionLast="36" xr6:coauthVersionMax="36" xr10:uidLastSave="{00000000-0000-0000-0000-000000000000}"/>
  <bookViews>
    <workbookView xWindow="240" yWindow="105" windowWidth="14805" windowHeight="7515" activeTab="4" xr2:uid="{00000000-000D-0000-FFFF-FFFF00000000}"/>
  </bookViews>
  <sheets>
    <sheet name="Riesling Most" sheetId="15" r:id="rId1"/>
    <sheet name="2025" sheetId="12" r:id="rId2"/>
    <sheet name="Tabelle1" sheetId="18" r:id="rId3"/>
    <sheet name="RHH" sheetId="17" r:id="rId4"/>
    <sheet name="Preise" sheetId="16" r:id="rId5"/>
  </sheets>
  <definedNames>
    <definedName name="_xlnm._FilterDatabase" localSheetId="1" hidden="1">'2025'!$A$1:$V$114</definedName>
  </definedNames>
  <calcPr calcId="191029"/>
</workbook>
</file>

<file path=xl/calcChain.xml><?xml version="1.0" encoding="utf-8"?>
<calcChain xmlns="http://schemas.openxmlformats.org/spreadsheetml/2006/main">
  <c r="G37" i="16" l="1"/>
  <c r="H113" i="12" l="1"/>
  <c r="G36" i="16" l="1"/>
  <c r="G35" i="16"/>
  <c r="G34" i="16"/>
  <c r="G24" i="16"/>
  <c r="G23" i="16"/>
  <c r="G17" i="16"/>
  <c r="G16" i="16"/>
  <c r="G14" i="16"/>
  <c r="G13" i="16"/>
  <c r="G12" i="16"/>
  <c r="G10" i="16"/>
  <c r="G5" i="16"/>
  <c r="K113" i="12"/>
  <c r="K111" i="12"/>
  <c r="K35" i="12" l="1"/>
  <c r="K100" i="12" l="1"/>
  <c r="K81" i="12" l="1"/>
  <c r="K85" i="12"/>
  <c r="K64" i="12" l="1"/>
  <c r="K56" i="12" l="1"/>
  <c r="H25" i="15" l="1"/>
  <c r="H13" i="15" l="1"/>
  <c r="H11" i="17" l="1"/>
  <c r="H12" i="17"/>
  <c r="H7" i="17"/>
  <c r="H8" i="17"/>
  <c r="H6" i="17"/>
  <c r="H109" i="18" l="1"/>
  <c r="G107" i="18"/>
  <c r="G106" i="18"/>
  <c r="H111" i="18" l="1"/>
  <c r="H108" i="18" l="1"/>
  <c r="G33" i="18"/>
  <c r="H15" i="18"/>
  <c r="G15" i="18"/>
  <c r="H33" i="18"/>
  <c r="K4" i="18"/>
  <c r="H106" i="18" s="1"/>
  <c r="K3" i="18"/>
  <c r="K2" i="18"/>
  <c r="J3" i="18"/>
  <c r="H107" i="18" l="1"/>
  <c r="H110" i="18" s="1"/>
  <c r="H112" i="18" s="1"/>
  <c r="H31" i="15" l="1"/>
  <c r="H4" i="17" l="1"/>
  <c r="H3" i="17"/>
  <c r="C34" i="16" l="1"/>
  <c r="C36" i="16"/>
  <c r="C35" i="16"/>
  <c r="C27" i="16" l="1"/>
  <c r="C26" i="16"/>
  <c r="C24" i="16" l="1"/>
  <c r="C23" i="16"/>
  <c r="C4" i="16" l="1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3" i="16"/>
</calcChain>
</file>

<file path=xl/sharedStrings.xml><?xml version="1.0" encoding="utf-8"?>
<sst xmlns="http://schemas.openxmlformats.org/spreadsheetml/2006/main" count="1492" uniqueCount="180">
  <si>
    <t>Winzer</t>
  </si>
  <si>
    <t>Lage</t>
  </si>
  <si>
    <t>Sorte</t>
  </si>
  <si>
    <t>Vertrags
menge</t>
  </si>
  <si>
    <t>Ernte Datum</t>
  </si>
  <si>
    <t>Fahrer</t>
  </si>
  <si>
    <t>Summe</t>
  </si>
  <si>
    <t>Angelieferte Menge in kg</t>
  </si>
  <si>
    <t>Angelieferte Menge in l</t>
  </si>
  <si>
    <t>Provision
/ ltr</t>
  </si>
  <si>
    <t>Preis inkl Fracht &amp; Prov</t>
  </si>
  <si>
    <t>Fracht / l</t>
  </si>
  <si>
    <t>Dornfelder</t>
  </si>
  <si>
    <t>konv</t>
  </si>
  <si>
    <t>Silvaner</t>
  </si>
  <si>
    <t>Riesling</t>
  </si>
  <si>
    <t>Müller-Thurgau</t>
  </si>
  <si>
    <t>Portugieser</t>
  </si>
  <si>
    <t>Chardonnay</t>
  </si>
  <si>
    <t>Gewürztraminer</t>
  </si>
  <si>
    <t xml:space="preserve">Riesling </t>
  </si>
  <si>
    <t>Weißburgunder</t>
  </si>
  <si>
    <t>Kerner</t>
  </si>
  <si>
    <t>Spätburgunder</t>
  </si>
  <si>
    <t>St. Laurent</t>
  </si>
  <si>
    <t>Pfalz</t>
  </si>
  <si>
    <t>Bendel</t>
  </si>
  <si>
    <t>Ortega</t>
  </si>
  <si>
    <t>Zimmermann</t>
  </si>
  <si>
    <t>Bio</t>
  </si>
  <si>
    <t>Minimal</t>
  </si>
  <si>
    <t>Hofst</t>
  </si>
  <si>
    <t>Scheurebe</t>
  </si>
  <si>
    <t>Kommission</t>
  </si>
  <si>
    <t>€/kg</t>
  </si>
  <si>
    <t>Gelber Muskateller</t>
  </si>
  <si>
    <t>€/l</t>
  </si>
  <si>
    <t>Veddeler, Erpolzheim</t>
  </si>
  <si>
    <t>Anlieferung</t>
  </si>
  <si>
    <t>Dörr; 0 63 23 21 06 ;0 171 178 31 21</t>
  </si>
  <si>
    <t>Kügler; +49 6345 954040; +491707706383</t>
  </si>
  <si>
    <t>Stern; 06347 973993; 0160 92651149</t>
  </si>
  <si>
    <t>Mayer; +49 6237 9247790; +49 172 9764373</t>
  </si>
  <si>
    <t>Johannes Köhr +49 176 47030816</t>
  </si>
  <si>
    <t>Jürgen Köhr +49 174 4417375</t>
  </si>
  <si>
    <t>Matthias Köhr +49 171 9336417</t>
  </si>
  <si>
    <t>R.Day +49 173 3420656</t>
  </si>
  <si>
    <t>Eberley; 06327 1352; 0176 70599126</t>
  </si>
  <si>
    <t>Butz; 0175 1655549</t>
  </si>
  <si>
    <t>Georg u Franz Minges, Flemlingen 0172 6802027</t>
  </si>
  <si>
    <t>Stern/Herzenstiel 0171 1261353</t>
  </si>
  <si>
    <t>Kuhn, Dierbach; 06340 1294; 0172 7632855; Vollernter 0171 9951599</t>
  </si>
  <si>
    <t>Frey, Queichheim, 0171 9905951</t>
  </si>
  <si>
    <t>Schmitzer-Julier, Eschbach, 06345 2801</t>
  </si>
  <si>
    <t>Markus Handrich 0172 9986158</t>
  </si>
  <si>
    <t>Bewirtschaftungs-weise</t>
  </si>
  <si>
    <t>Ausbau</t>
  </si>
  <si>
    <t>Heinrich Rau</t>
  </si>
  <si>
    <t xml:space="preserve">Michael Heinz, Kapellen, 0163 1460848   </t>
  </si>
  <si>
    <t>Sauvignon blanc</t>
  </si>
  <si>
    <t>Schaurer, Billigheim</t>
  </si>
  <si>
    <t>Lukashof, Forst</t>
  </si>
  <si>
    <t>Platz, Hambach, 0171-3856072, 06321 33918</t>
  </si>
  <si>
    <t>Martin, Insheim 06341 85385</t>
  </si>
  <si>
    <t>Bergkeller, Niederkirchen 8924</t>
  </si>
  <si>
    <t>Ferckel 06321 66413</t>
  </si>
  <si>
    <t>Härle-Kerth 06321 6305</t>
  </si>
  <si>
    <t>Stefan Reinhart, Friedelsheim 0151 20744207</t>
  </si>
  <si>
    <t>Kranz, Ilbesheim</t>
  </si>
  <si>
    <t>Th. Anselmann, Flemlingen</t>
  </si>
  <si>
    <t>Fath, Dammheim 0177 8054631</t>
  </si>
  <si>
    <t>Markus Schädler 0170 6344230</t>
  </si>
  <si>
    <t>Pfleger-Karr, Weisenhem aB, 0172/6235943</t>
  </si>
  <si>
    <t>Fracht €/kg</t>
  </si>
  <si>
    <t>J. Weiner 0176 21525007</t>
  </si>
  <si>
    <t>Martin Fußer, Niederkirchen; 06326 259782; 01778539615</t>
  </si>
  <si>
    <t>Ralf Groß</t>
  </si>
  <si>
    <t>Kohl, Erpolzheim 06353 3939</t>
  </si>
  <si>
    <t>Schwartztrauber 06321 968561</t>
  </si>
  <si>
    <t>Krebs, Freinsheim</t>
  </si>
  <si>
    <t>Wolf, Ungstein</t>
  </si>
  <si>
    <t>Bergdolt, Duttweiler</t>
  </si>
  <si>
    <t>Lebenshilfe DÜW M Fußer 01779229774</t>
  </si>
  <si>
    <t>Hans Abel 0171 2894459</t>
  </si>
  <si>
    <t>Jürgen Kilthau, 06321 68617; 0152 53983397</t>
  </si>
  <si>
    <t>Christian Wolf, Edesheim; 0173 8829673</t>
  </si>
  <si>
    <t>Martin Manderschied 0176 20611693</t>
  </si>
  <si>
    <t>Georg Fußer 0177 8539615</t>
  </si>
  <si>
    <t>Jean Rapp/Block Andrea 0173 6746262 Ludwig 0172 8483705</t>
  </si>
  <si>
    <t>Nagel, Vollmersweiler, 0172 7230232</t>
  </si>
  <si>
    <t>Stefan Zeck, 0179 4766866</t>
  </si>
  <si>
    <t>Felix Logé 0157 30399277</t>
  </si>
  <si>
    <t>Stefan Meyer, Godramstein, 0160 96205346</t>
  </si>
  <si>
    <t>Bossert Duttweiler 06327 2903</t>
  </si>
  <si>
    <t>Müller Frankweiler</t>
  </si>
  <si>
    <t>Bietighöfer Mühlhofen 06349 8698</t>
  </si>
  <si>
    <t>Estelmann Gimmeldingen 06321 6173</t>
  </si>
  <si>
    <t>Gross, Meckenheim 06326 8058</t>
  </si>
  <si>
    <t>Raabe, St. Martin 06323 2117</t>
  </si>
  <si>
    <t>C. Glas, NW-Diedesfeld 06321 86321</t>
  </si>
  <si>
    <t>Schäfer, Mußbach</t>
  </si>
  <si>
    <t>Disson 06321 88258</t>
  </si>
  <si>
    <t>Nickel, Hambach, 06321 31121</t>
  </si>
  <si>
    <t>Weissburgunder</t>
  </si>
  <si>
    <t>Mueller-Thurgau</t>
  </si>
  <si>
    <t>Morio-Muskat</t>
  </si>
  <si>
    <t>Rings, Freinsheim</t>
  </si>
  <si>
    <t>Hahn-Palke</t>
  </si>
  <si>
    <t>Volz. Essingen</t>
  </si>
  <si>
    <t>Ehrhart, Eschbach</t>
  </si>
  <si>
    <t>Ackermann, Ilbesheim</t>
  </si>
  <si>
    <t>Bürklin-Wolf, Nicola Libelli 0170 3516477</t>
  </si>
  <si>
    <t>Glaser, Hainfeld</t>
  </si>
  <si>
    <t>Volz, Essingen</t>
  </si>
  <si>
    <t>Leßlauer 0170 3174582</t>
  </si>
  <si>
    <t>Sommer, Mörzheim</t>
  </si>
  <si>
    <t>Weintor, Niederkirchen</t>
  </si>
  <si>
    <t>Spedition Rau</t>
  </si>
  <si>
    <t>Handrich, Meckenheim</t>
  </si>
  <si>
    <t>Spedition Rösch</t>
  </si>
  <si>
    <t>Weink. Gernot Becker</t>
  </si>
  <si>
    <t>Rhh</t>
  </si>
  <si>
    <t>Johann Müller. Hambach</t>
  </si>
  <si>
    <t>Leßlauer, Hambach</t>
  </si>
  <si>
    <t>Faubel, Maikammer</t>
  </si>
  <si>
    <t>Hecky, Hochstadt</t>
  </si>
  <si>
    <t>Wisser, Ingenheim</t>
  </si>
  <si>
    <t>Baer, Schwegenheim</t>
  </si>
  <si>
    <t>Stadler, Dierbach</t>
  </si>
  <si>
    <t>Grauburgunder</t>
  </si>
  <si>
    <t xml:space="preserve">Volz, Essingen </t>
  </si>
  <si>
    <t xml:space="preserve">Becker Stefan, St. Martin </t>
  </si>
  <si>
    <t>Merlot</t>
  </si>
  <si>
    <t>Cabernet Sauvignon</t>
  </si>
  <si>
    <t>Bio Zuschlag</t>
  </si>
  <si>
    <t>Riesling/Chardonnay</t>
  </si>
  <si>
    <t>Kelterkosten</t>
  </si>
  <si>
    <t>je kg</t>
  </si>
  <si>
    <t>Traubentransort</t>
  </si>
  <si>
    <t>Abzug WK Dörr Dornfelder und Silvaner</t>
  </si>
  <si>
    <t>Martin, Insheim</t>
  </si>
  <si>
    <t>Sauer, Nußdorf</t>
  </si>
  <si>
    <t>Marc Weber, Flemlingen 0175 6322399</t>
  </si>
  <si>
    <t>Bruno Leiner, Wollmesheim</t>
  </si>
  <si>
    <t>Stefan Fischer</t>
  </si>
  <si>
    <t xml:space="preserve">MÜLLER, Kleinfischlingen </t>
  </si>
  <si>
    <t>Günter Wilhelm, Maikammer, 063215395</t>
  </si>
  <si>
    <t>Hellmer</t>
  </si>
  <si>
    <t xml:space="preserve">   </t>
  </si>
  <si>
    <t>Stefan Meyer, Rhodt, 0160 96205346</t>
  </si>
  <si>
    <t>Jürgen Thirolf +49 176 82257753</t>
  </si>
  <si>
    <t>Heinz Phillippi +49 172 6206180</t>
  </si>
  <si>
    <t>Matthias Buchert</t>
  </si>
  <si>
    <t>Christmann, Maikammer, 0632158784</t>
  </si>
  <si>
    <t>Most konv div</t>
  </si>
  <si>
    <t>Most Riesling konv</t>
  </si>
  <si>
    <t>Most Riesling Bio</t>
  </si>
  <si>
    <t>eug Ernte 445ha*3.500€/ha</t>
  </si>
  <si>
    <t>Steigelmann</t>
  </si>
  <si>
    <t>Weink. Stamm</t>
  </si>
  <si>
    <t>Mth</t>
  </si>
  <si>
    <t>Dornfelder EH</t>
  </si>
  <si>
    <t>WG Ungestein</t>
  </si>
  <si>
    <t>Weisbrodt Deidesheim</t>
  </si>
  <si>
    <t>Daniel Seiberth: 0160/8428657, Hambach</t>
  </si>
  <si>
    <t>Johannes Köhr +49 176 47030816/Axel Krack</t>
  </si>
  <si>
    <t>Anlieferung/Markus Handrich 0172 9986158</t>
  </si>
  <si>
    <t>Wein- und Sektgut Winterling</t>
  </si>
  <si>
    <t>Josef Andres</t>
  </si>
  <si>
    <t>Thirolf</t>
  </si>
  <si>
    <t>Huxel Sptl</t>
  </si>
  <si>
    <t>Kerner Sptl</t>
  </si>
  <si>
    <t>Thomas Kästel</t>
  </si>
  <si>
    <t>Beck</t>
  </si>
  <si>
    <t xml:space="preserve">Steffen Burnikel, Niederkirchen </t>
  </si>
  <si>
    <t xml:space="preserve"> </t>
  </si>
  <si>
    <t>Vorklären konv</t>
  </si>
  <si>
    <t>Vorklären Bio</t>
  </si>
  <si>
    <t>Flotieren Bio</t>
  </si>
  <si>
    <t>Becker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</si>
</sst>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&quot;€&quot;_-;\-* #,##0.0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44" fontId="0" fillId="0" borderId="0" xfId="2" applyFont="1"/>
    <xf numFmtId="164" fontId="0" fillId="0" borderId="0" xfId="1" applyNumberFormat="1" applyFont="1" applyAlignment="1">
      <alignment wrapText="1"/>
    </xf>
    <xf numFmtId="44" fontId="0" fillId="0" borderId="0" xfId="2" applyFont="1" applyAlignment="1">
      <alignment wrapText="1"/>
    </xf>
    <xf numFmtId="43" fontId="0" fillId="0" borderId="0" xfId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/>
    <xf numFmtId="14" fontId="0" fillId="0" borderId="0" xfId="0" applyNumberFormat="1" applyFont="1"/>
    <xf numFmtId="44" fontId="2" fillId="0" borderId="0" xfId="2" applyFont="1" applyFill="1" applyBorder="1"/>
    <xf numFmtId="164" fontId="0" fillId="0" borderId="0" xfId="1" applyNumberFormat="1" applyFont="1" applyFill="1"/>
    <xf numFmtId="0" fontId="0" fillId="0" borderId="0" xfId="0" applyFont="1" applyBorder="1"/>
    <xf numFmtId="164" fontId="0" fillId="0" borderId="0" xfId="1" applyNumberFormat="1" applyFont="1" applyBorder="1"/>
    <xf numFmtId="43" fontId="0" fillId="0" borderId="0" xfId="1" applyFont="1" applyAlignment="1">
      <alignment horizontal="center" wrapText="1"/>
    </xf>
    <xf numFmtId="14" fontId="0" fillId="0" borderId="0" xfId="0" applyNumberFormat="1" applyFont="1" applyAlignment="1">
      <alignment wrapText="1"/>
    </xf>
    <xf numFmtId="164" fontId="0" fillId="0" borderId="0" xfId="1" applyNumberFormat="1" applyFont="1" applyFill="1" applyAlignment="1">
      <alignment wrapText="1"/>
    </xf>
    <xf numFmtId="44" fontId="0" fillId="0" borderId="0" xfId="2" applyFont="1" applyBorder="1"/>
    <xf numFmtId="164" fontId="1" fillId="0" borderId="0" xfId="1" applyNumberFormat="1" applyFont="1"/>
    <xf numFmtId="164" fontId="1" fillId="0" borderId="0" xfId="1" applyNumberFormat="1" applyFont="1" applyBorder="1"/>
    <xf numFmtId="164" fontId="1" fillId="0" borderId="0" xfId="1" applyNumberFormat="1" applyFont="1" applyAlignment="1">
      <alignment wrapText="1"/>
    </xf>
    <xf numFmtId="14" fontId="0" fillId="0" borderId="0" xfId="0" applyNumberFormat="1" applyFont="1" applyAlignment="1">
      <alignment wrapText="1"/>
    </xf>
    <xf numFmtId="44" fontId="1" fillId="0" borderId="0" xfId="2" applyFont="1"/>
    <xf numFmtId="14" fontId="0" fillId="0" borderId="0" xfId="0" applyNumberFormat="1" applyFont="1" applyAlignment="1">
      <alignment wrapText="1"/>
    </xf>
    <xf numFmtId="14" fontId="0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165" fontId="0" fillId="0" borderId="0" xfId="2" applyNumberFormat="1" applyFont="1" applyAlignment="1">
      <alignment wrapText="1"/>
    </xf>
    <xf numFmtId="165" fontId="0" fillId="0" borderId="0" xfId="2" applyNumberFormat="1" applyFont="1"/>
    <xf numFmtId="44" fontId="0" fillId="0" borderId="0" xfId="2" applyNumberFormat="1" applyFont="1"/>
    <xf numFmtId="44" fontId="0" fillId="0" borderId="0" xfId="2" applyNumberFormat="1" applyFont="1" applyAlignment="1">
      <alignment wrapText="1"/>
    </xf>
    <xf numFmtId="14" fontId="0" fillId="0" borderId="0" xfId="0" applyNumberFormat="1" applyFont="1" applyAlignment="1">
      <alignment wrapText="1"/>
    </xf>
    <xf numFmtId="0" fontId="0" fillId="0" borderId="0" xfId="0" applyAlignment="1">
      <alignment wrapText="1"/>
    </xf>
  </cellXfs>
  <cellStyles count="5">
    <cellStyle name="Komma" xfId="1" builtinId="3"/>
    <cellStyle name="Komma 2" xfId="4" xr:uid="{00000000-0005-0000-0000-000001000000}"/>
    <cellStyle name="Standard" xfId="0" builtinId="0"/>
    <cellStyle name="Standard 2" xfId="3" xr:uid="{00000000-0005-0000-0000-000003000000}"/>
    <cellStyle name="Währung" xfId="2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CF03-BB25-48F6-AC60-554B13E5EDE0}">
  <dimension ref="B1:V31"/>
  <sheetViews>
    <sheetView workbookViewId="0">
      <selection activeCell="H13" sqref="H13"/>
    </sheetView>
  </sheetViews>
  <sheetFormatPr baseColWidth="10" defaultRowHeight="15" x14ac:dyDescent="0.25"/>
  <cols>
    <col min="1" max="1" width="5.140625" bestFit="1" customWidth="1"/>
    <col min="2" max="2" width="5.28515625" bestFit="1" customWidth="1"/>
    <col min="4" max="4" width="36.42578125" bestFit="1" customWidth="1"/>
    <col min="5" max="5" width="36.28515625" bestFit="1" customWidth="1"/>
    <col min="6" max="6" width="8" bestFit="1" customWidth="1"/>
    <col min="7" max="7" width="3.85546875" bestFit="1" customWidth="1"/>
    <col min="8" max="8" width="10.7109375" bestFit="1" customWidth="1"/>
    <col min="9" max="9" width="13.28515625" bestFit="1" customWidth="1"/>
    <col min="10" max="10" width="5.140625" bestFit="1" customWidth="1"/>
  </cols>
  <sheetData>
    <row r="1" spans="2:22" s="6" customFormat="1" ht="135" x14ac:dyDescent="0.25">
      <c r="B1" s="6" t="s">
        <v>1</v>
      </c>
      <c r="C1" s="14" t="s">
        <v>4</v>
      </c>
      <c r="D1" s="6" t="s">
        <v>33</v>
      </c>
      <c r="E1" s="6" t="s">
        <v>0</v>
      </c>
      <c r="F1" s="6" t="s">
        <v>2</v>
      </c>
      <c r="G1" s="6" t="s">
        <v>55</v>
      </c>
      <c r="H1" s="19" t="s">
        <v>3</v>
      </c>
      <c r="I1" s="6" t="s">
        <v>5</v>
      </c>
      <c r="J1" s="6" t="s">
        <v>56</v>
      </c>
      <c r="K1" s="3" t="s">
        <v>7</v>
      </c>
      <c r="L1" s="4" t="s">
        <v>73</v>
      </c>
      <c r="M1" s="4" t="s">
        <v>34</v>
      </c>
      <c r="N1" s="4" t="s">
        <v>36</v>
      </c>
      <c r="O1" s="3"/>
      <c r="P1" s="3" t="s">
        <v>8</v>
      </c>
      <c r="Q1" s="4" t="s">
        <v>6</v>
      </c>
      <c r="R1" s="9"/>
      <c r="S1" s="13"/>
      <c r="T1" s="6" t="s">
        <v>11</v>
      </c>
      <c r="U1" s="6" t="s">
        <v>9</v>
      </c>
      <c r="V1" s="6" t="s">
        <v>10</v>
      </c>
    </row>
    <row r="2" spans="2:22" s="7" customFormat="1" x14ac:dyDescent="0.25">
      <c r="B2" s="7" t="s">
        <v>25</v>
      </c>
      <c r="C2" s="23">
        <v>45909</v>
      </c>
      <c r="D2" s="7" t="s">
        <v>41</v>
      </c>
      <c r="F2" s="7" t="s">
        <v>15</v>
      </c>
      <c r="G2" s="7" t="s">
        <v>13</v>
      </c>
      <c r="H2" s="17">
        <v>48000</v>
      </c>
      <c r="I2" s="7" t="s">
        <v>117</v>
      </c>
      <c r="J2" s="11"/>
      <c r="K2" s="1"/>
      <c r="L2" s="3"/>
      <c r="M2" s="2"/>
      <c r="N2" s="16"/>
      <c r="O2" s="1"/>
      <c r="P2" s="1"/>
      <c r="Q2" s="9"/>
      <c r="S2" s="5"/>
    </row>
    <row r="3" spans="2:22" s="7" customFormat="1" x14ac:dyDescent="0.25">
      <c r="B3" s="7" t="s">
        <v>25</v>
      </c>
      <c r="C3" s="24">
        <v>45911</v>
      </c>
      <c r="D3" s="7" t="s">
        <v>41</v>
      </c>
      <c r="F3" s="7" t="s">
        <v>15</v>
      </c>
      <c r="G3" s="7" t="s">
        <v>13</v>
      </c>
      <c r="H3" s="17">
        <v>24000</v>
      </c>
      <c r="I3" s="7" t="s">
        <v>117</v>
      </c>
      <c r="J3" s="11"/>
      <c r="K3" s="1"/>
      <c r="L3" s="3"/>
      <c r="M3" s="2"/>
      <c r="N3" s="16"/>
      <c r="O3" s="1"/>
      <c r="P3" s="1"/>
      <c r="Q3" s="9"/>
      <c r="S3" s="5"/>
    </row>
    <row r="4" spans="2:22" x14ac:dyDescent="0.25">
      <c r="B4" t="s">
        <v>25</v>
      </c>
      <c r="C4" s="24">
        <v>45911</v>
      </c>
      <c r="D4" s="7" t="s">
        <v>42</v>
      </c>
      <c r="E4" s="7" t="s">
        <v>162</v>
      </c>
      <c r="F4" s="7" t="s">
        <v>15</v>
      </c>
      <c r="G4" s="7" t="s">
        <v>13</v>
      </c>
      <c r="H4" s="17">
        <v>24000</v>
      </c>
      <c r="I4" s="7" t="s">
        <v>117</v>
      </c>
    </row>
    <row r="5" spans="2:22" s="7" customFormat="1" x14ac:dyDescent="0.25">
      <c r="B5" s="7" t="s">
        <v>25</v>
      </c>
      <c r="C5" s="24">
        <v>45912</v>
      </c>
      <c r="D5" s="7" t="s">
        <v>41</v>
      </c>
      <c r="F5" s="7" t="s">
        <v>15</v>
      </c>
      <c r="G5" s="7" t="s">
        <v>13</v>
      </c>
      <c r="H5" s="17">
        <v>48000</v>
      </c>
      <c r="I5" s="7" t="s">
        <v>117</v>
      </c>
      <c r="J5" s="11"/>
      <c r="K5" s="1"/>
      <c r="L5" s="3"/>
      <c r="M5" s="2"/>
      <c r="N5" s="16"/>
      <c r="O5" s="1"/>
      <c r="P5" s="1"/>
      <c r="Q5" s="9"/>
      <c r="S5" s="5"/>
    </row>
    <row r="6" spans="2:22" s="7" customFormat="1" x14ac:dyDescent="0.25">
      <c r="B6" s="7" t="s">
        <v>25</v>
      </c>
      <c r="C6" s="24">
        <v>45913</v>
      </c>
      <c r="D6" s="7" t="s">
        <v>41</v>
      </c>
      <c r="F6" s="7" t="s">
        <v>15</v>
      </c>
      <c r="G6" s="7" t="s">
        <v>13</v>
      </c>
      <c r="H6" s="17">
        <v>24000</v>
      </c>
      <c r="I6" s="7" t="s">
        <v>117</v>
      </c>
      <c r="J6" s="11"/>
      <c r="K6" s="1"/>
      <c r="L6" s="3"/>
      <c r="M6" s="2"/>
      <c r="N6" s="16"/>
      <c r="O6" s="1"/>
      <c r="P6" s="1"/>
      <c r="Q6" s="9"/>
      <c r="S6" s="5"/>
    </row>
    <row r="7" spans="2:22" s="7" customFormat="1" x14ac:dyDescent="0.25">
      <c r="B7" s="7" t="s">
        <v>25</v>
      </c>
      <c r="C7" s="24">
        <v>45913</v>
      </c>
      <c r="D7" s="7" t="s">
        <v>41</v>
      </c>
      <c r="F7" s="7" t="s">
        <v>15</v>
      </c>
      <c r="G7" s="7" t="s">
        <v>13</v>
      </c>
      <c r="H7" s="17">
        <v>24000</v>
      </c>
      <c r="I7" s="7" t="s">
        <v>117</v>
      </c>
      <c r="J7" s="11"/>
      <c r="K7" s="1"/>
      <c r="L7" s="3"/>
      <c r="M7" s="2"/>
      <c r="N7" s="16"/>
      <c r="O7" s="1"/>
      <c r="P7" s="1"/>
      <c r="Q7" s="9"/>
      <c r="S7" s="5"/>
    </row>
    <row r="8" spans="2:22" s="7" customFormat="1" x14ac:dyDescent="0.25">
      <c r="B8" s="7" t="s">
        <v>25</v>
      </c>
      <c r="C8" s="24">
        <v>45914</v>
      </c>
      <c r="D8" s="7" t="s">
        <v>41</v>
      </c>
      <c r="F8" s="7" t="s">
        <v>15</v>
      </c>
      <c r="G8" s="7" t="s">
        <v>13</v>
      </c>
      <c r="H8" s="17">
        <v>72000</v>
      </c>
      <c r="I8" s="7" t="s">
        <v>117</v>
      </c>
      <c r="J8" s="11"/>
      <c r="K8" s="1"/>
      <c r="L8" s="3"/>
      <c r="M8" s="2"/>
      <c r="N8" s="16"/>
      <c r="O8" s="1"/>
      <c r="P8" s="1"/>
      <c r="Q8" s="9"/>
      <c r="S8" s="5"/>
    </row>
    <row r="9" spans="2:22" s="7" customFormat="1" x14ac:dyDescent="0.25">
      <c r="B9" s="7" t="s">
        <v>25</v>
      </c>
      <c r="C9" s="24">
        <v>45914</v>
      </c>
      <c r="D9" s="7" t="s">
        <v>41</v>
      </c>
      <c r="F9" s="7" t="s">
        <v>15</v>
      </c>
      <c r="G9" s="7" t="s">
        <v>13</v>
      </c>
      <c r="H9" s="17">
        <v>24000</v>
      </c>
      <c r="I9" s="7" t="s">
        <v>117</v>
      </c>
      <c r="J9" s="11"/>
      <c r="K9" s="1"/>
      <c r="L9" s="3"/>
      <c r="M9" s="2"/>
      <c r="N9" s="16"/>
      <c r="O9" s="1"/>
      <c r="P9" s="1"/>
      <c r="Q9" s="9"/>
      <c r="S9" s="5"/>
    </row>
    <row r="10" spans="2:22" s="7" customFormat="1" x14ac:dyDescent="0.25">
      <c r="B10" s="7" t="s">
        <v>25</v>
      </c>
      <c r="C10" s="24">
        <v>45914</v>
      </c>
      <c r="D10" s="7" t="s">
        <v>41</v>
      </c>
      <c r="F10" s="7" t="s">
        <v>15</v>
      </c>
      <c r="G10" s="7" t="s">
        <v>13</v>
      </c>
      <c r="H10" s="17">
        <v>24000</v>
      </c>
      <c r="I10" s="7" t="s">
        <v>117</v>
      </c>
      <c r="J10" s="11"/>
      <c r="K10" s="1"/>
      <c r="L10" s="3"/>
      <c r="M10" s="2"/>
      <c r="N10" s="16"/>
      <c r="O10" s="1"/>
      <c r="P10" s="1"/>
      <c r="Q10" s="9"/>
      <c r="S10" s="5"/>
    </row>
    <row r="11" spans="2:22" s="7" customFormat="1" x14ac:dyDescent="0.25">
      <c r="B11" s="7" t="s">
        <v>25</v>
      </c>
      <c r="C11" s="24">
        <v>45914</v>
      </c>
      <c r="D11" s="7" t="s">
        <v>41</v>
      </c>
      <c r="F11" s="7" t="s">
        <v>15</v>
      </c>
      <c r="G11" s="7" t="s">
        <v>13</v>
      </c>
      <c r="H11" s="17">
        <v>24000</v>
      </c>
      <c r="I11" s="7" t="s">
        <v>117</v>
      </c>
      <c r="J11" s="11"/>
      <c r="K11" s="1"/>
      <c r="L11" s="3"/>
      <c r="M11" s="2"/>
      <c r="N11" s="16"/>
      <c r="O11" s="1"/>
      <c r="P11" s="1"/>
      <c r="Q11" s="9"/>
      <c r="S11" s="5"/>
    </row>
    <row r="12" spans="2:22" s="7" customFormat="1" x14ac:dyDescent="0.25">
      <c r="B12" s="7" t="s">
        <v>25</v>
      </c>
      <c r="C12" s="24">
        <v>45917</v>
      </c>
      <c r="D12" s="7" t="s">
        <v>41</v>
      </c>
      <c r="F12" s="7" t="s">
        <v>15</v>
      </c>
      <c r="G12" s="7" t="s">
        <v>13</v>
      </c>
      <c r="H12" s="17">
        <v>24000</v>
      </c>
      <c r="I12" s="7" t="s">
        <v>117</v>
      </c>
      <c r="J12" s="11"/>
      <c r="K12" s="1"/>
      <c r="L12" s="3"/>
      <c r="M12" s="2"/>
      <c r="N12" s="16"/>
      <c r="O12" s="1"/>
      <c r="P12" s="1"/>
      <c r="Q12" s="9"/>
      <c r="S12" s="5"/>
    </row>
    <row r="13" spans="2:22" s="7" customFormat="1" x14ac:dyDescent="0.25">
      <c r="C13" s="8"/>
      <c r="H13" s="17">
        <f>SUM(H2:H12)</f>
        <v>360000</v>
      </c>
      <c r="J13" s="11"/>
      <c r="K13" s="1"/>
      <c r="L13" s="3"/>
      <c r="M13" s="2"/>
      <c r="N13" s="2"/>
      <c r="O13" s="1"/>
      <c r="P13" s="1"/>
      <c r="Q13" s="9"/>
      <c r="S13" s="5"/>
    </row>
    <row r="14" spans="2:22" s="7" customFormat="1" x14ac:dyDescent="0.25">
      <c r="B14" s="7" t="s">
        <v>25</v>
      </c>
      <c r="C14" s="32"/>
      <c r="D14" s="7" t="s">
        <v>41</v>
      </c>
      <c r="E14" s="7" t="s">
        <v>122</v>
      </c>
      <c r="F14" s="7" t="s">
        <v>15</v>
      </c>
      <c r="G14" s="7" t="s">
        <v>13</v>
      </c>
      <c r="H14" s="17">
        <v>48000</v>
      </c>
      <c r="I14" s="7" t="s">
        <v>117</v>
      </c>
      <c r="J14" s="11"/>
      <c r="K14" s="1"/>
      <c r="L14" s="3"/>
      <c r="M14" s="2"/>
      <c r="N14" s="16"/>
      <c r="O14" s="1"/>
      <c r="P14" s="1"/>
      <c r="Q14" s="9"/>
      <c r="S14" s="5"/>
    </row>
    <row r="15" spans="2:22" s="7" customFormat="1" x14ac:dyDescent="0.25">
      <c r="B15" s="7" t="s">
        <v>25</v>
      </c>
      <c r="C15" s="33"/>
      <c r="D15" s="7" t="s">
        <v>41</v>
      </c>
      <c r="E15" s="7" t="s">
        <v>123</v>
      </c>
      <c r="F15" s="7" t="s">
        <v>15</v>
      </c>
      <c r="G15" s="7" t="s">
        <v>13</v>
      </c>
      <c r="H15" s="17">
        <v>48000</v>
      </c>
      <c r="I15" s="7" t="s">
        <v>117</v>
      </c>
      <c r="J15" s="11"/>
      <c r="K15" s="1"/>
      <c r="L15" s="3"/>
      <c r="M15" s="2"/>
      <c r="N15" s="16"/>
      <c r="O15" s="1"/>
      <c r="P15" s="1"/>
      <c r="Q15" s="9"/>
      <c r="S15" s="5"/>
    </row>
    <row r="16" spans="2:22" s="7" customFormat="1" x14ac:dyDescent="0.25">
      <c r="B16" s="7" t="s">
        <v>25</v>
      </c>
      <c r="C16" s="33"/>
      <c r="D16" s="7" t="s">
        <v>41</v>
      </c>
      <c r="E16" s="7" t="s">
        <v>124</v>
      </c>
      <c r="F16" s="7" t="s">
        <v>15</v>
      </c>
      <c r="G16" s="7" t="s">
        <v>13</v>
      </c>
      <c r="H16" s="17">
        <v>24000</v>
      </c>
      <c r="I16" s="7" t="s">
        <v>117</v>
      </c>
      <c r="J16" s="11"/>
      <c r="K16" s="1"/>
      <c r="L16" s="3"/>
      <c r="M16" s="2"/>
      <c r="N16" s="16"/>
      <c r="O16" s="1"/>
      <c r="P16" s="1"/>
      <c r="Q16" s="9"/>
      <c r="S16" s="5"/>
    </row>
    <row r="17" spans="2:19" s="7" customFormat="1" x14ac:dyDescent="0.25">
      <c r="B17" s="7" t="s">
        <v>25</v>
      </c>
      <c r="C17" s="33"/>
      <c r="D17" s="7" t="s">
        <v>41</v>
      </c>
      <c r="E17" s="7" t="s">
        <v>85</v>
      </c>
      <c r="F17" s="7" t="s">
        <v>15</v>
      </c>
      <c r="G17" s="7" t="s">
        <v>13</v>
      </c>
      <c r="H17" s="17">
        <v>72000</v>
      </c>
      <c r="I17" s="7" t="s">
        <v>117</v>
      </c>
      <c r="J17" s="11"/>
      <c r="K17" s="1"/>
      <c r="L17" s="3"/>
      <c r="M17" s="2"/>
      <c r="N17" s="16"/>
      <c r="O17" s="1"/>
      <c r="P17" s="1"/>
      <c r="Q17" s="9"/>
      <c r="S17" s="5"/>
    </row>
    <row r="18" spans="2:19" s="7" customFormat="1" x14ac:dyDescent="0.25">
      <c r="B18" s="7" t="s">
        <v>25</v>
      </c>
      <c r="C18" s="33"/>
      <c r="D18" s="7" t="s">
        <v>41</v>
      </c>
      <c r="E18" s="7" t="s">
        <v>125</v>
      </c>
      <c r="F18" s="7" t="s">
        <v>15</v>
      </c>
      <c r="G18" s="7" t="s">
        <v>13</v>
      </c>
      <c r="H18" s="17">
        <v>23000</v>
      </c>
      <c r="I18" s="7" t="s">
        <v>117</v>
      </c>
      <c r="J18" s="11"/>
      <c r="K18" s="1"/>
      <c r="L18" s="3"/>
      <c r="M18" s="2"/>
      <c r="N18" s="16"/>
      <c r="O18" s="1"/>
      <c r="P18" s="1"/>
      <c r="Q18" s="9"/>
      <c r="S18" s="5"/>
    </row>
    <row r="19" spans="2:19" s="7" customFormat="1" x14ac:dyDescent="0.25">
      <c r="B19" s="7" t="s">
        <v>25</v>
      </c>
      <c r="C19" s="33"/>
      <c r="D19" s="7" t="s">
        <v>41</v>
      </c>
      <c r="E19" s="7" t="s">
        <v>127</v>
      </c>
      <c r="F19" s="7" t="s">
        <v>15</v>
      </c>
      <c r="G19" s="7" t="s">
        <v>13</v>
      </c>
      <c r="H19" s="17">
        <v>24000</v>
      </c>
      <c r="I19" s="7" t="s">
        <v>117</v>
      </c>
      <c r="J19" s="11"/>
      <c r="K19" s="1"/>
      <c r="L19" s="3"/>
      <c r="M19" s="2"/>
      <c r="N19" s="16"/>
      <c r="O19" s="1"/>
      <c r="P19" s="1"/>
      <c r="Q19" s="9"/>
      <c r="S19" s="5"/>
    </row>
    <row r="20" spans="2:19" s="7" customFormat="1" x14ac:dyDescent="0.25">
      <c r="B20" s="7" t="s">
        <v>25</v>
      </c>
      <c r="C20" s="33"/>
      <c r="D20" s="7" t="s">
        <v>41</v>
      </c>
      <c r="E20" s="7" t="s">
        <v>126</v>
      </c>
      <c r="F20" s="7" t="s">
        <v>15</v>
      </c>
      <c r="G20" s="7" t="s">
        <v>13</v>
      </c>
      <c r="H20" s="17">
        <v>24000</v>
      </c>
      <c r="I20" s="7" t="s">
        <v>117</v>
      </c>
      <c r="J20" s="11"/>
      <c r="K20" s="1"/>
      <c r="L20" s="3"/>
      <c r="M20" s="2"/>
      <c r="N20" s="16"/>
      <c r="O20" s="1"/>
      <c r="P20" s="1"/>
      <c r="Q20" s="9"/>
      <c r="S20" s="5"/>
    </row>
    <row r="21" spans="2:19" s="7" customFormat="1" x14ac:dyDescent="0.25">
      <c r="B21" s="7" t="s">
        <v>25</v>
      </c>
      <c r="C21" s="33"/>
      <c r="D21" s="7" t="s">
        <v>41</v>
      </c>
      <c r="E21" s="7" t="s">
        <v>128</v>
      </c>
      <c r="F21" s="7" t="s">
        <v>15</v>
      </c>
      <c r="G21" s="7" t="s">
        <v>13</v>
      </c>
      <c r="H21" s="17">
        <v>24000</v>
      </c>
      <c r="I21" s="7" t="s">
        <v>117</v>
      </c>
      <c r="J21" s="11"/>
      <c r="K21" s="1"/>
      <c r="L21" s="3"/>
      <c r="M21" s="2"/>
      <c r="N21" s="16"/>
      <c r="O21" s="1"/>
      <c r="P21" s="1"/>
      <c r="Q21" s="9"/>
      <c r="S21" s="5"/>
    </row>
    <row r="22" spans="2:19" s="7" customFormat="1" x14ac:dyDescent="0.25">
      <c r="B22" s="7" t="s">
        <v>25</v>
      </c>
      <c r="C22" s="33"/>
      <c r="D22" s="7" t="s">
        <v>41</v>
      </c>
      <c r="E22" s="7" t="s">
        <v>144</v>
      </c>
      <c r="F22" s="7" t="s">
        <v>15</v>
      </c>
      <c r="G22" s="7" t="s">
        <v>13</v>
      </c>
      <c r="H22" s="17">
        <v>24000</v>
      </c>
      <c r="I22" s="7" t="s">
        <v>117</v>
      </c>
      <c r="J22" s="11"/>
      <c r="K22" s="1"/>
      <c r="L22" s="3"/>
      <c r="M22" s="2"/>
      <c r="N22" s="16"/>
      <c r="O22" s="1"/>
      <c r="P22" s="1"/>
      <c r="Q22" s="9"/>
      <c r="S22" s="5"/>
    </row>
    <row r="23" spans="2:19" s="7" customFormat="1" x14ac:dyDescent="0.25">
      <c r="B23" s="7" t="s">
        <v>25</v>
      </c>
      <c r="C23" s="25"/>
      <c r="D23" s="7" t="s">
        <v>41</v>
      </c>
      <c r="E23" s="7" t="s">
        <v>172</v>
      </c>
      <c r="F23" s="7" t="s">
        <v>15</v>
      </c>
      <c r="G23" s="7" t="s">
        <v>13</v>
      </c>
      <c r="H23" s="17">
        <v>24000</v>
      </c>
      <c r="I23" s="7" t="s">
        <v>117</v>
      </c>
      <c r="J23" s="11"/>
      <c r="K23" s="1"/>
      <c r="L23" s="3"/>
      <c r="M23" s="2"/>
      <c r="N23" s="16"/>
      <c r="O23" s="1"/>
      <c r="P23" s="1"/>
      <c r="Q23" s="9"/>
      <c r="S23" s="5"/>
    </row>
    <row r="24" spans="2:19" s="7" customFormat="1" x14ac:dyDescent="0.25">
      <c r="B24" s="7" t="s">
        <v>25</v>
      </c>
      <c r="C24" s="26"/>
      <c r="D24" s="7" t="s">
        <v>41</v>
      </c>
      <c r="E24" s="7" t="s">
        <v>173</v>
      </c>
      <c r="F24" s="7" t="s">
        <v>15</v>
      </c>
      <c r="G24" s="7" t="s">
        <v>13</v>
      </c>
      <c r="H24" s="17">
        <v>24000</v>
      </c>
      <c r="I24" s="7" t="s">
        <v>117</v>
      </c>
      <c r="J24" s="11"/>
      <c r="K24" s="1"/>
      <c r="L24" s="3"/>
      <c r="M24" s="2"/>
      <c r="N24" s="16"/>
      <c r="O24" s="1"/>
      <c r="P24" s="1"/>
      <c r="Q24" s="9"/>
      <c r="S24" s="5"/>
    </row>
    <row r="25" spans="2:19" s="7" customFormat="1" x14ac:dyDescent="0.25">
      <c r="C25" s="8"/>
      <c r="H25" s="17">
        <f>SUM(H14:H24)</f>
        <v>359000</v>
      </c>
      <c r="J25" s="11"/>
      <c r="K25" s="1"/>
      <c r="L25" s="3"/>
      <c r="M25" s="2"/>
      <c r="N25" s="2"/>
      <c r="O25" s="1"/>
      <c r="P25" s="1"/>
      <c r="Q25" s="9"/>
      <c r="S25" s="5"/>
    </row>
    <row r="26" spans="2:19" s="7" customFormat="1" x14ac:dyDescent="0.25">
      <c r="B26" s="7" t="s">
        <v>25</v>
      </c>
      <c r="C26" s="8"/>
      <c r="D26" s="7" t="s">
        <v>41</v>
      </c>
      <c r="E26" s="7" t="s">
        <v>116</v>
      </c>
      <c r="F26" s="7" t="s">
        <v>15</v>
      </c>
      <c r="G26" s="7" t="s">
        <v>29</v>
      </c>
      <c r="H26" s="17">
        <v>100000</v>
      </c>
      <c r="I26" s="7" t="s">
        <v>117</v>
      </c>
      <c r="J26" s="11"/>
      <c r="K26" s="1"/>
      <c r="L26" s="3"/>
      <c r="M26" s="2"/>
      <c r="N26" s="16"/>
      <c r="O26" s="1"/>
      <c r="P26" s="1"/>
      <c r="Q26" s="9"/>
      <c r="S26" s="5"/>
    </row>
    <row r="27" spans="2:19" s="7" customFormat="1" x14ac:dyDescent="0.25">
      <c r="B27" s="7" t="s">
        <v>25</v>
      </c>
      <c r="C27" s="8">
        <v>45913</v>
      </c>
      <c r="D27" s="7" t="s">
        <v>40</v>
      </c>
      <c r="E27" s="7" t="s">
        <v>116</v>
      </c>
      <c r="F27" s="7" t="s">
        <v>15</v>
      </c>
      <c r="G27" s="7" t="s">
        <v>29</v>
      </c>
      <c r="H27" s="17">
        <v>92000</v>
      </c>
      <c r="I27" s="7" t="s">
        <v>117</v>
      </c>
      <c r="J27" s="11"/>
      <c r="K27" s="1"/>
      <c r="L27" s="3"/>
      <c r="M27" s="2"/>
      <c r="N27" s="16"/>
      <c r="O27" s="1"/>
      <c r="P27" s="1"/>
      <c r="Q27" s="9"/>
      <c r="S27" s="5"/>
    </row>
    <row r="28" spans="2:19" s="7" customFormat="1" x14ac:dyDescent="0.25">
      <c r="B28" s="7" t="s">
        <v>25</v>
      </c>
      <c r="C28" s="8">
        <v>45916</v>
      </c>
      <c r="D28" s="7" t="s">
        <v>40</v>
      </c>
      <c r="E28" s="7" t="s">
        <v>116</v>
      </c>
      <c r="F28" s="7" t="s">
        <v>15</v>
      </c>
      <c r="G28" s="7" t="s">
        <v>29</v>
      </c>
      <c r="H28" s="17">
        <v>92000</v>
      </c>
      <c r="I28" s="7" t="s">
        <v>117</v>
      </c>
      <c r="J28" s="11"/>
      <c r="K28" s="1"/>
      <c r="L28" s="3"/>
      <c r="M28" s="2"/>
      <c r="N28" s="16"/>
      <c r="O28" s="1"/>
      <c r="P28" s="1"/>
      <c r="Q28" s="9"/>
      <c r="S28" s="5"/>
    </row>
    <row r="29" spans="2:19" s="7" customFormat="1" x14ac:dyDescent="0.25">
      <c r="B29" s="7" t="s">
        <v>25</v>
      </c>
      <c r="C29" s="8">
        <v>45918</v>
      </c>
      <c r="D29" s="7" t="s">
        <v>40</v>
      </c>
      <c r="E29" s="7" t="s">
        <v>116</v>
      </c>
      <c r="F29" s="7" t="s">
        <v>15</v>
      </c>
      <c r="G29" s="7" t="s">
        <v>29</v>
      </c>
      <c r="H29" s="17">
        <v>92000</v>
      </c>
      <c r="I29" s="7" t="s">
        <v>117</v>
      </c>
      <c r="J29" s="11"/>
      <c r="K29" s="1"/>
      <c r="L29" s="3"/>
      <c r="M29" s="2"/>
      <c r="N29" s="16"/>
      <c r="O29" s="1"/>
      <c r="P29" s="1"/>
      <c r="Q29" s="9"/>
      <c r="S29" s="5"/>
    </row>
    <row r="30" spans="2:19" s="7" customFormat="1" x14ac:dyDescent="0.25">
      <c r="B30" s="7" t="s">
        <v>25</v>
      </c>
      <c r="C30" s="8">
        <v>45912</v>
      </c>
      <c r="D30" s="7" t="s">
        <v>39</v>
      </c>
      <c r="E30" s="7" t="s">
        <v>116</v>
      </c>
      <c r="F30" s="7" t="s">
        <v>15</v>
      </c>
      <c r="G30" s="7" t="s">
        <v>29</v>
      </c>
      <c r="H30" s="17">
        <v>46000</v>
      </c>
      <c r="I30" s="7" t="s">
        <v>117</v>
      </c>
      <c r="J30" s="11"/>
      <c r="K30" s="1"/>
      <c r="L30" s="3"/>
      <c r="M30" s="2"/>
      <c r="N30" s="16"/>
      <c r="O30" s="1"/>
      <c r="P30" s="1"/>
      <c r="Q30" s="9"/>
      <c r="S30" s="5"/>
    </row>
    <row r="31" spans="2:19" s="7" customFormat="1" x14ac:dyDescent="0.25">
      <c r="C31" s="8"/>
      <c r="H31" s="17">
        <f>SUM(H26:H30)</f>
        <v>422000</v>
      </c>
      <c r="K31" s="1"/>
      <c r="L31" s="3"/>
      <c r="M31" s="2"/>
      <c r="N31" s="2"/>
      <c r="O31" s="1"/>
      <c r="P31" s="1"/>
      <c r="Q31" s="9"/>
      <c r="S31" s="5"/>
    </row>
  </sheetData>
  <mergeCells count="1">
    <mergeCell ref="C14:C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1782-F6C1-478D-8775-F42721DDBF59}">
  <sheetPr>
    <pageSetUpPr fitToPage="1"/>
  </sheetPr>
  <dimension ref="A1:V115"/>
  <sheetViews>
    <sheetView zoomScaleNormal="100" workbookViewId="0">
      <pane ySplit="1" topLeftCell="A38" activePane="bottomLeft" state="frozen"/>
      <selection pane="bottomLeft" activeCell="M115" sqref="M115"/>
    </sheetView>
  </sheetViews>
  <sheetFormatPr baseColWidth="10" defaultRowHeight="15" x14ac:dyDescent="0.25"/>
  <cols>
    <col min="1" max="1" width="5.140625" style="7" bestFit="1" customWidth="1"/>
    <col min="2" max="2" width="5.7109375" bestFit="1" customWidth="1"/>
    <col min="3" max="3" width="10.42578125" bestFit="1" customWidth="1"/>
    <col min="4" max="4" width="35.42578125" customWidth="1"/>
    <col min="5" max="5" width="34.140625" customWidth="1"/>
    <col min="6" max="6" width="18.85546875" bestFit="1" customWidth="1"/>
    <col min="7" max="7" width="5.28515625" bestFit="1" customWidth="1"/>
    <col min="8" max="8" width="12.28515625" style="7" bestFit="1" customWidth="1"/>
    <col min="9" max="9" width="33.85546875" bestFit="1" customWidth="1"/>
    <col min="10" max="10" width="9.140625" bestFit="1" customWidth="1"/>
    <col min="11" max="11" width="13.140625" style="1" bestFit="1" customWidth="1"/>
    <col min="12" max="12" width="6.85546875" style="3" customWidth="1"/>
    <col min="13" max="13" width="7.42578125" style="2" bestFit="1" customWidth="1"/>
    <col min="14" max="14" width="12" style="2" bestFit="1" customWidth="1"/>
    <col min="16" max="16" width="13.5703125" style="1" bestFit="1" customWidth="1"/>
    <col min="17" max="17" width="6.7109375" style="2" bestFit="1" customWidth="1"/>
    <col min="19" max="19" width="7.42578125" bestFit="1" customWidth="1"/>
  </cols>
  <sheetData>
    <row r="1" spans="1:22" s="6" customFormat="1" ht="90" x14ac:dyDescent="0.25">
      <c r="B1" s="6" t="s">
        <v>1</v>
      </c>
      <c r="C1" s="14" t="s">
        <v>4</v>
      </c>
      <c r="D1" s="6" t="s">
        <v>33</v>
      </c>
      <c r="E1" s="6" t="s">
        <v>0</v>
      </c>
      <c r="F1" s="6" t="s">
        <v>2</v>
      </c>
      <c r="G1" s="6" t="s">
        <v>55</v>
      </c>
      <c r="H1" s="19" t="s">
        <v>3</v>
      </c>
      <c r="I1" s="6" t="s">
        <v>5</v>
      </c>
      <c r="J1" s="6" t="s">
        <v>56</v>
      </c>
      <c r="K1" s="3" t="s">
        <v>7</v>
      </c>
      <c r="L1" s="4" t="s">
        <v>73</v>
      </c>
      <c r="M1" s="4" t="s">
        <v>34</v>
      </c>
      <c r="N1" s="4" t="s">
        <v>36</v>
      </c>
      <c r="O1" s="3"/>
      <c r="P1" s="3" t="s">
        <v>8</v>
      </c>
      <c r="Q1" s="4" t="s">
        <v>6</v>
      </c>
      <c r="R1" s="9"/>
      <c r="S1" s="13"/>
      <c r="T1" s="6" t="s">
        <v>11</v>
      </c>
      <c r="U1" s="6" t="s">
        <v>9</v>
      </c>
      <c r="V1" s="6" t="s">
        <v>10</v>
      </c>
    </row>
    <row r="2" spans="1:22" s="7" customFormat="1" x14ac:dyDescent="0.25">
      <c r="A2" s="7">
        <v>2025</v>
      </c>
      <c r="B2" s="7" t="s">
        <v>25</v>
      </c>
      <c r="C2" s="8">
        <v>45901</v>
      </c>
      <c r="D2" s="7" t="s">
        <v>26</v>
      </c>
      <c r="E2" s="7" t="s">
        <v>26</v>
      </c>
      <c r="F2" s="7" t="s">
        <v>16</v>
      </c>
      <c r="G2" s="7" t="s">
        <v>13</v>
      </c>
      <c r="H2" s="17">
        <v>10000</v>
      </c>
      <c r="I2" s="7" t="s">
        <v>46</v>
      </c>
      <c r="K2" s="1">
        <v>8085</v>
      </c>
      <c r="L2" s="3"/>
      <c r="M2" s="2"/>
      <c r="N2" s="16"/>
      <c r="O2" s="1"/>
      <c r="P2" s="1"/>
      <c r="Q2" s="9"/>
      <c r="S2" s="5"/>
    </row>
    <row r="3" spans="1:22" s="7" customFormat="1" x14ac:dyDescent="0.25">
      <c r="A3" s="7">
        <v>2025</v>
      </c>
      <c r="B3" s="7" t="s">
        <v>25</v>
      </c>
      <c r="C3" s="8">
        <v>45902</v>
      </c>
      <c r="D3" s="7" t="s">
        <v>42</v>
      </c>
      <c r="E3" s="7" t="s">
        <v>37</v>
      </c>
      <c r="F3" s="7" t="s">
        <v>15</v>
      </c>
      <c r="G3" s="7" t="s">
        <v>13</v>
      </c>
      <c r="H3" s="17">
        <v>45000</v>
      </c>
      <c r="I3" s="7" t="s">
        <v>43</v>
      </c>
      <c r="K3" s="1">
        <v>51795</v>
      </c>
      <c r="L3" s="3"/>
      <c r="M3" s="2"/>
      <c r="N3" s="16"/>
      <c r="O3" s="1"/>
      <c r="P3" s="1"/>
      <c r="Q3" s="9"/>
      <c r="S3" s="5"/>
    </row>
    <row r="4" spans="1:22" s="7" customFormat="1" x14ac:dyDescent="0.25">
      <c r="A4" s="7">
        <v>2025</v>
      </c>
      <c r="B4" s="7" t="s">
        <v>25</v>
      </c>
      <c r="C4" s="8">
        <v>45903</v>
      </c>
      <c r="D4" s="7" t="s">
        <v>42</v>
      </c>
      <c r="E4" s="7" t="s">
        <v>79</v>
      </c>
      <c r="F4" t="s">
        <v>17</v>
      </c>
      <c r="G4" s="7" t="s">
        <v>29</v>
      </c>
      <c r="H4" s="17">
        <v>16000</v>
      </c>
      <c r="I4" t="s">
        <v>43</v>
      </c>
      <c r="K4" s="1">
        <v>18270</v>
      </c>
      <c r="L4" s="3"/>
      <c r="M4" s="2"/>
      <c r="N4" s="2"/>
      <c r="O4" s="1"/>
      <c r="P4" s="1"/>
      <c r="Q4" s="9"/>
      <c r="S4" s="5"/>
    </row>
    <row r="5" spans="1:22" s="7" customFormat="1" x14ac:dyDescent="0.25">
      <c r="A5" s="7">
        <v>2025</v>
      </c>
      <c r="B5" s="7" t="s">
        <v>25</v>
      </c>
      <c r="C5" s="8">
        <v>45903</v>
      </c>
      <c r="D5" s="7" t="s">
        <v>41</v>
      </c>
      <c r="E5" s="7" t="s">
        <v>90</v>
      </c>
      <c r="F5" s="7" t="s">
        <v>17</v>
      </c>
      <c r="G5" s="7" t="s">
        <v>29</v>
      </c>
      <c r="H5" s="17">
        <v>15000</v>
      </c>
      <c r="I5" s="7" t="s">
        <v>57</v>
      </c>
      <c r="K5" s="10">
        <v>18065</v>
      </c>
      <c r="L5" s="15"/>
      <c r="M5" s="2"/>
      <c r="N5" s="16"/>
      <c r="O5" s="1"/>
      <c r="P5" s="1"/>
      <c r="Q5" s="9"/>
      <c r="S5" s="5"/>
    </row>
    <row r="6" spans="1:22" s="7" customFormat="1" x14ac:dyDescent="0.25">
      <c r="A6" s="7">
        <v>2025</v>
      </c>
      <c r="B6" s="7" t="s">
        <v>25</v>
      </c>
      <c r="C6" s="8">
        <v>45908</v>
      </c>
      <c r="D6" s="7" t="s">
        <v>26</v>
      </c>
      <c r="E6" s="7" t="s">
        <v>26</v>
      </c>
      <c r="F6" s="7" t="s">
        <v>18</v>
      </c>
      <c r="G6" s="7" t="s">
        <v>13</v>
      </c>
      <c r="H6" s="17">
        <v>10000</v>
      </c>
      <c r="I6" s="7" t="s">
        <v>45</v>
      </c>
      <c r="K6" s="1">
        <v>7370</v>
      </c>
      <c r="L6" s="3"/>
      <c r="M6" s="2"/>
      <c r="N6" s="16"/>
      <c r="O6" s="1"/>
      <c r="P6" s="1"/>
      <c r="Q6" s="9"/>
      <c r="S6" s="5"/>
    </row>
    <row r="7" spans="1:22" s="7" customFormat="1" x14ac:dyDescent="0.25">
      <c r="A7" s="7">
        <v>2025</v>
      </c>
      <c r="B7" s="7" t="s">
        <v>25</v>
      </c>
      <c r="C7" s="8">
        <v>45909</v>
      </c>
      <c r="D7" s="7" t="s">
        <v>41</v>
      </c>
      <c r="E7" s="7" t="s">
        <v>86</v>
      </c>
      <c r="F7" s="7" t="s">
        <v>59</v>
      </c>
      <c r="G7" s="7" t="s">
        <v>29</v>
      </c>
      <c r="H7" s="17">
        <v>13000</v>
      </c>
      <c r="I7" s="7" t="s">
        <v>43</v>
      </c>
      <c r="K7" s="1">
        <v>12480</v>
      </c>
      <c r="L7" s="3"/>
      <c r="M7" s="2">
        <v>0.7</v>
      </c>
      <c r="N7" s="16"/>
      <c r="O7" s="1"/>
      <c r="P7" s="1"/>
      <c r="Q7" s="9"/>
      <c r="S7" s="5"/>
    </row>
    <row r="8" spans="1:22" s="7" customFormat="1" x14ac:dyDescent="0.25">
      <c r="A8" s="7">
        <v>2025</v>
      </c>
      <c r="B8" s="7" t="s">
        <v>25</v>
      </c>
      <c r="C8" s="8">
        <v>45909</v>
      </c>
      <c r="D8" s="7" t="s">
        <v>41</v>
      </c>
      <c r="E8" s="7" t="s">
        <v>90</v>
      </c>
      <c r="F8" s="7" t="s">
        <v>16</v>
      </c>
      <c r="G8" s="7" t="s">
        <v>29</v>
      </c>
      <c r="H8" s="17">
        <v>15000</v>
      </c>
      <c r="I8" s="7" t="s">
        <v>57</v>
      </c>
      <c r="K8" s="1">
        <v>20080</v>
      </c>
      <c r="L8" s="3"/>
      <c r="M8" s="2"/>
      <c r="N8" s="16"/>
      <c r="O8" s="1"/>
      <c r="P8" s="1"/>
      <c r="Q8" s="9"/>
      <c r="S8" s="5"/>
    </row>
    <row r="9" spans="1:22" s="7" customFormat="1" x14ac:dyDescent="0.25">
      <c r="A9" s="7">
        <v>2025</v>
      </c>
      <c r="B9" s="7" t="s">
        <v>25</v>
      </c>
      <c r="C9" s="8">
        <v>45909</v>
      </c>
      <c r="D9" s="7" t="s">
        <v>41</v>
      </c>
      <c r="E9" s="7" t="s">
        <v>47</v>
      </c>
      <c r="F9" s="7" t="s">
        <v>16</v>
      </c>
      <c r="G9" s="7" t="s">
        <v>29</v>
      </c>
      <c r="H9" s="17">
        <v>16000</v>
      </c>
      <c r="I9" s="7" t="s">
        <v>151</v>
      </c>
      <c r="K9" s="1">
        <v>14890</v>
      </c>
      <c r="L9" s="3"/>
      <c r="M9" s="2"/>
      <c r="N9" s="2"/>
      <c r="O9" s="1"/>
      <c r="P9" s="1"/>
      <c r="Q9" s="9"/>
      <c r="S9" s="5"/>
    </row>
    <row r="10" spans="1:22" s="7" customFormat="1" x14ac:dyDescent="0.25">
      <c r="A10" s="7">
        <v>2025</v>
      </c>
      <c r="B10" s="7" t="s">
        <v>25</v>
      </c>
      <c r="C10" s="8">
        <v>45909</v>
      </c>
      <c r="D10" s="7" t="s">
        <v>41</v>
      </c>
      <c r="E10" s="7" t="s">
        <v>49</v>
      </c>
      <c r="F10" s="7" t="s">
        <v>16</v>
      </c>
      <c r="G10" s="7" t="s">
        <v>29</v>
      </c>
      <c r="H10" s="17">
        <v>7000</v>
      </c>
      <c r="I10" s="7" t="s">
        <v>38</v>
      </c>
      <c r="K10" s="1">
        <v>3730</v>
      </c>
      <c r="L10" s="3"/>
      <c r="M10" s="2"/>
      <c r="N10" s="2"/>
      <c r="O10" s="1"/>
      <c r="P10" s="1"/>
      <c r="Q10" s="9"/>
      <c r="S10" s="5"/>
    </row>
    <row r="11" spans="1:22" s="7" customFormat="1" x14ac:dyDescent="0.25">
      <c r="A11" s="7">
        <v>2025</v>
      </c>
      <c r="B11" s="7" t="s">
        <v>25</v>
      </c>
      <c r="C11" s="8">
        <v>45909</v>
      </c>
      <c r="D11" s="7" t="s">
        <v>50</v>
      </c>
      <c r="E11" s="7" t="s">
        <v>51</v>
      </c>
      <c r="F11" s="7" t="s">
        <v>16</v>
      </c>
      <c r="G11" s="7" t="s">
        <v>29</v>
      </c>
      <c r="H11" s="17">
        <v>12000</v>
      </c>
      <c r="I11" s="7" t="s">
        <v>150</v>
      </c>
      <c r="K11" s="1">
        <v>12955</v>
      </c>
      <c r="L11" s="3"/>
      <c r="M11" s="2"/>
      <c r="N11" s="16"/>
      <c r="O11" s="1"/>
      <c r="P11" s="1"/>
      <c r="Q11" s="9"/>
      <c r="S11" s="5"/>
    </row>
    <row r="12" spans="1:22" s="7" customFormat="1" x14ac:dyDescent="0.25">
      <c r="A12" s="7">
        <v>2025</v>
      </c>
      <c r="B12" s="7" t="s">
        <v>25</v>
      </c>
      <c r="C12" s="8">
        <v>45909</v>
      </c>
      <c r="D12" s="7" t="s">
        <v>41</v>
      </c>
      <c r="E12" s="7" t="s">
        <v>86</v>
      </c>
      <c r="F12" s="7" t="s">
        <v>16</v>
      </c>
      <c r="G12" s="7" t="s">
        <v>29</v>
      </c>
      <c r="H12" s="17">
        <v>25000</v>
      </c>
      <c r="I12" s="7" t="s">
        <v>91</v>
      </c>
      <c r="K12" s="1">
        <v>23285</v>
      </c>
      <c r="L12" s="3"/>
      <c r="M12" s="2"/>
      <c r="N12" s="16"/>
      <c r="O12" s="1"/>
      <c r="P12" s="1"/>
      <c r="Q12" s="9"/>
      <c r="S12" s="5"/>
    </row>
    <row r="13" spans="1:22" s="7" customFormat="1" x14ac:dyDescent="0.25">
      <c r="A13" s="7">
        <v>2025</v>
      </c>
      <c r="B13" s="7" t="s">
        <v>25</v>
      </c>
      <c r="C13" s="8">
        <v>45909</v>
      </c>
      <c r="D13" s="7" t="s">
        <v>41</v>
      </c>
      <c r="E13" s="7" t="s">
        <v>48</v>
      </c>
      <c r="F13" s="7" t="s">
        <v>16</v>
      </c>
      <c r="G13" s="7" t="s">
        <v>29</v>
      </c>
      <c r="H13" s="17">
        <v>16000</v>
      </c>
      <c r="I13" s="7" t="s">
        <v>165</v>
      </c>
      <c r="K13" s="1">
        <v>9370</v>
      </c>
      <c r="L13" s="3"/>
      <c r="M13" s="2"/>
      <c r="N13" s="2"/>
      <c r="O13" s="1"/>
      <c r="P13" s="1"/>
      <c r="Q13" s="9"/>
      <c r="S13" s="5"/>
    </row>
    <row r="14" spans="1:22" x14ac:dyDescent="0.25">
      <c r="A14" s="7">
        <v>2025</v>
      </c>
      <c r="B14" s="7" t="s">
        <v>25</v>
      </c>
      <c r="C14" s="8">
        <v>45909</v>
      </c>
      <c r="D14" s="7" t="s">
        <v>39</v>
      </c>
      <c r="E14" s="11" t="s">
        <v>102</v>
      </c>
      <c r="F14" s="11" t="s">
        <v>15</v>
      </c>
      <c r="G14" s="11" t="s">
        <v>13</v>
      </c>
      <c r="H14" s="18">
        <v>23000</v>
      </c>
      <c r="I14" s="7" t="s">
        <v>43</v>
      </c>
      <c r="J14" s="7"/>
      <c r="K14" s="1">
        <v>21870</v>
      </c>
      <c r="N14" s="16"/>
      <c r="O14" s="12"/>
      <c r="Q14" s="9"/>
      <c r="R14" s="7"/>
      <c r="S14" s="5"/>
      <c r="T14" s="7"/>
      <c r="U14" s="7"/>
      <c r="V14" s="7"/>
    </row>
    <row r="15" spans="1:22" x14ac:dyDescent="0.25">
      <c r="A15" s="7">
        <v>2025</v>
      </c>
      <c r="B15" s="7" t="s">
        <v>25</v>
      </c>
      <c r="C15" s="8">
        <v>45909</v>
      </c>
      <c r="D15" s="7" t="s">
        <v>39</v>
      </c>
      <c r="E15" s="7" t="s">
        <v>101</v>
      </c>
      <c r="F15" s="7" t="s">
        <v>20</v>
      </c>
      <c r="G15" s="7" t="s">
        <v>13</v>
      </c>
      <c r="H15" s="17">
        <v>16000</v>
      </c>
      <c r="I15" s="7" t="s">
        <v>150</v>
      </c>
      <c r="K15" s="1">
        <v>14170</v>
      </c>
      <c r="N15" s="16"/>
      <c r="O15" s="1"/>
      <c r="Q15" s="9"/>
      <c r="R15" s="7"/>
      <c r="S15" s="5"/>
      <c r="T15" s="7"/>
      <c r="U15" s="7"/>
      <c r="V15" s="7"/>
    </row>
    <row r="16" spans="1:22" x14ac:dyDescent="0.25">
      <c r="A16" s="7">
        <v>2025</v>
      </c>
      <c r="B16" s="7" t="s">
        <v>25</v>
      </c>
      <c r="C16" s="8">
        <v>45909</v>
      </c>
      <c r="D16" s="7" t="s">
        <v>39</v>
      </c>
      <c r="E16" s="7" t="s">
        <v>93</v>
      </c>
      <c r="F16" s="11" t="s">
        <v>15</v>
      </c>
      <c r="G16" s="11" t="s">
        <v>13</v>
      </c>
      <c r="H16" s="18">
        <v>16000</v>
      </c>
      <c r="I16" s="7" t="s">
        <v>151</v>
      </c>
      <c r="K16" s="1">
        <v>15660</v>
      </c>
      <c r="N16" s="16"/>
      <c r="O16" s="12"/>
      <c r="Q16" s="9"/>
      <c r="R16" s="7"/>
      <c r="S16" s="5"/>
      <c r="T16" s="7"/>
      <c r="U16" s="7"/>
      <c r="V16" s="7"/>
    </row>
    <row r="17" spans="1:22" x14ac:dyDescent="0.25">
      <c r="A17" s="7">
        <v>2025</v>
      </c>
      <c r="B17" s="7" t="s">
        <v>25</v>
      </c>
      <c r="C17" s="8">
        <v>45909</v>
      </c>
      <c r="D17" s="7" t="s">
        <v>39</v>
      </c>
      <c r="E17" s="7" t="s">
        <v>99</v>
      </c>
      <c r="F17" s="11" t="s">
        <v>15</v>
      </c>
      <c r="G17" s="11" t="s">
        <v>13</v>
      </c>
      <c r="H17" s="18">
        <v>21000</v>
      </c>
      <c r="I17" s="7" t="s">
        <v>43</v>
      </c>
      <c r="K17" s="1">
        <v>26340</v>
      </c>
      <c r="N17" s="16"/>
      <c r="O17" s="12"/>
      <c r="Q17" s="9"/>
      <c r="R17" s="7"/>
      <c r="S17" s="5"/>
      <c r="T17" s="7"/>
      <c r="U17" s="7"/>
      <c r="V17" s="7"/>
    </row>
    <row r="18" spans="1:22" s="7" customFormat="1" x14ac:dyDescent="0.25">
      <c r="A18" s="7">
        <v>2025</v>
      </c>
      <c r="B18" s="7" t="s">
        <v>25</v>
      </c>
      <c r="C18" s="8">
        <v>45909</v>
      </c>
      <c r="D18" s="7" t="s">
        <v>41</v>
      </c>
      <c r="E18" s="7" t="s">
        <v>84</v>
      </c>
      <c r="F18" s="7" t="s">
        <v>15</v>
      </c>
      <c r="G18" s="7" t="s">
        <v>13</v>
      </c>
      <c r="H18" s="17">
        <v>13000</v>
      </c>
      <c r="I18" s="7" t="s">
        <v>44</v>
      </c>
      <c r="K18" s="1">
        <v>11755</v>
      </c>
      <c r="L18" s="3"/>
      <c r="M18" s="2"/>
      <c r="N18" s="16"/>
      <c r="O18" s="1"/>
      <c r="P18" s="1"/>
      <c r="Q18" s="9"/>
      <c r="S18" s="5"/>
    </row>
    <row r="19" spans="1:22" s="7" customFormat="1" x14ac:dyDescent="0.25">
      <c r="A19" s="7">
        <v>2025</v>
      </c>
      <c r="B19" s="7" t="s">
        <v>25</v>
      </c>
      <c r="C19" s="8">
        <v>45909</v>
      </c>
      <c r="D19" s="7" t="s">
        <v>41</v>
      </c>
      <c r="E19" s="7" t="s">
        <v>83</v>
      </c>
      <c r="F19" s="7" t="s">
        <v>15</v>
      </c>
      <c r="G19" s="7" t="s">
        <v>13</v>
      </c>
      <c r="H19" s="17">
        <v>20000</v>
      </c>
      <c r="I19" s="7" t="s">
        <v>74</v>
      </c>
      <c r="K19" s="1">
        <v>14260</v>
      </c>
      <c r="L19" s="3"/>
      <c r="M19" s="2"/>
      <c r="N19" s="16"/>
      <c r="O19" s="1"/>
      <c r="P19" s="1"/>
      <c r="Q19" s="9"/>
      <c r="S19" s="5"/>
    </row>
    <row r="20" spans="1:22" x14ac:dyDescent="0.25">
      <c r="A20" s="7">
        <v>2025</v>
      </c>
      <c r="B20" s="7" t="s">
        <v>25</v>
      </c>
      <c r="C20" s="8">
        <v>45910</v>
      </c>
      <c r="D20" s="7" t="s">
        <v>39</v>
      </c>
      <c r="E20" s="7" t="s">
        <v>66</v>
      </c>
      <c r="F20" s="11" t="s">
        <v>15</v>
      </c>
      <c r="G20" s="11" t="s">
        <v>13</v>
      </c>
      <c r="H20" s="18">
        <v>23000</v>
      </c>
      <c r="I20" s="7" t="s">
        <v>43</v>
      </c>
      <c r="J20" s="11"/>
      <c r="K20" s="1">
        <v>30590</v>
      </c>
      <c r="N20" s="16"/>
      <c r="O20" s="12"/>
      <c r="Q20" s="9"/>
      <c r="R20" s="7"/>
      <c r="S20" s="5"/>
      <c r="T20" s="7"/>
      <c r="U20" s="7"/>
      <c r="V20" s="7"/>
    </row>
    <row r="21" spans="1:22" x14ac:dyDescent="0.25">
      <c r="A21" s="7">
        <v>2025</v>
      </c>
      <c r="B21" s="7" t="s">
        <v>25</v>
      </c>
      <c r="C21" s="8">
        <v>45910</v>
      </c>
      <c r="D21" s="7" t="s">
        <v>39</v>
      </c>
      <c r="E21" s="11" t="s">
        <v>152</v>
      </c>
      <c r="F21" s="11" t="s">
        <v>15</v>
      </c>
      <c r="G21" s="11" t="s">
        <v>13</v>
      </c>
      <c r="H21" s="12">
        <v>16000</v>
      </c>
      <c r="I21" s="7" t="s">
        <v>166</v>
      </c>
      <c r="J21" s="11"/>
      <c r="K21" s="1">
        <v>12735</v>
      </c>
      <c r="N21" s="16"/>
      <c r="O21" s="12"/>
      <c r="Q21" s="9"/>
      <c r="R21" s="7"/>
      <c r="S21" s="5"/>
      <c r="T21" s="7"/>
      <c r="U21" s="7"/>
      <c r="V21" s="7"/>
    </row>
    <row r="22" spans="1:22" x14ac:dyDescent="0.25">
      <c r="A22" s="7">
        <v>2025</v>
      </c>
      <c r="B22" s="7" t="s">
        <v>25</v>
      </c>
      <c r="C22" s="8">
        <v>45910</v>
      </c>
      <c r="D22" s="7" t="s">
        <v>39</v>
      </c>
      <c r="E22" s="11" t="s">
        <v>102</v>
      </c>
      <c r="F22" s="11" t="s">
        <v>15</v>
      </c>
      <c r="G22" s="11" t="s">
        <v>13</v>
      </c>
      <c r="H22" s="18">
        <v>22000</v>
      </c>
      <c r="I22" s="7" t="s">
        <v>91</v>
      </c>
      <c r="J22" s="7"/>
      <c r="K22" s="1">
        <v>22880</v>
      </c>
      <c r="N22" s="16"/>
      <c r="O22" s="12"/>
      <c r="Q22" s="9"/>
      <c r="R22" s="7"/>
      <c r="S22" s="5"/>
      <c r="T22" s="7"/>
      <c r="U22" s="7"/>
      <c r="V22" s="7"/>
    </row>
    <row r="23" spans="1:22" x14ac:dyDescent="0.25">
      <c r="A23" s="7">
        <v>2025</v>
      </c>
      <c r="B23" s="7" t="s">
        <v>25</v>
      </c>
      <c r="C23" s="8">
        <v>45910</v>
      </c>
      <c r="D23" s="7" t="s">
        <v>39</v>
      </c>
      <c r="E23" s="7" t="s">
        <v>99</v>
      </c>
      <c r="F23" s="11" t="s">
        <v>15</v>
      </c>
      <c r="G23" s="11" t="s">
        <v>13</v>
      </c>
      <c r="H23" s="18">
        <v>21000</v>
      </c>
      <c r="I23" s="7" t="s">
        <v>43</v>
      </c>
      <c r="K23" s="1">
        <v>16920</v>
      </c>
      <c r="N23" s="16"/>
      <c r="O23" s="12"/>
      <c r="Q23" s="9"/>
      <c r="R23" s="7"/>
      <c r="S23" s="5"/>
      <c r="T23" s="7"/>
      <c r="U23" s="7"/>
      <c r="V23" s="7"/>
    </row>
    <row r="24" spans="1:22" x14ac:dyDescent="0.25">
      <c r="A24" s="7">
        <v>2025</v>
      </c>
      <c r="B24" s="7" t="s">
        <v>25</v>
      </c>
      <c r="C24" s="8">
        <v>45910</v>
      </c>
      <c r="D24" s="7" t="s">
        <v>39</v>
      </c>
      <c r="E24" s="7" t="s">
        <v>65</v>
      </c>
      <c r="F24" s="7" t="s">
        <v>20</v>
      </c>
      <c r="G24" s="7" t="s">
        <v>13</v>
      </c>
      <c r="H24" s="17">
        <v>32000</v>
      </c>
      <c r="I24" s="7" t="s">
        <v>46</v>
      </c>
      <c r="J24" s="7"/>
      <c r="K24" s="1">
        <v>22905</v>
      </c>
      <c r="N24" s="16"/>
      <c r="O24" s="1"/>
      <c r="Q24" s="9"/>
      <c r="R24" s="7"/>
      <c r="S24" s="5"/>
      <c r="T24" s="7"/>
      <c r="U24" s="7"/>
      <c r="V24" s="7"/>
    </row>
    <row r="25" spans="1:22" s="7" customFormat="1" x14ac:dyDescent="0.25">
      <c r="A25" s="7">
        <v>2025</v>
      </c>
      <c r="B25" s="7" t="s">
        <v>25</v>
      </c>
      <c r="C25" s="8">
        <v>45910</v>
      </c>
      <c r="D25" s="7" t="s">
        <v>28</v>
      </c>
      <c r="E25" s="7" t="s">
        <v>28</v>
      </c>
      <c r="F25" s="7" t="s">
        <v>20</v>
      </c>
      <c r="G25" s="7" t="s">
        <v>13</v>
      </c>
      <c r="H25" s="17">
        <v>13000</v>
      </c>
      <c r="I25" s="7" t="s">
        <v>46</v>
      </c>
      <c r="K25" s="1">
        <v>13600</v>
      </c>
      <c r="L25" s="3"/>
      <c r="M25" s="2"/>
      <c r="N25" s="16"/>
      <c r="O25" s="1"/>
      <c r="P25" s="1"/>
      <c r="Q25" s="9"/>
      <c r="S25" s="5"/>
    </row>
    <row r="26" spans="1:22" s="7" customFormat="1" x14ac:dyDescent="0.25">
      <c r="A26" s="7">
        <v>2025</v>
      </c>
      <c r="B26" s="7" t="s">
        <v>25</v>
      </c>
      <c r="C26" s="8">
        <v>45910</v>
      </c>
      <c r="D26" s="7" t="s">
        <v>26</v>
      </c>
      <c r="E26" s="7" t="s">
        <v>26</v>
      </c>
      <c r="F26" s="7" t="s">
        <v>15</v>
      </c>
      <c r="G26" s="7" t="s">
        <v>13</v>
      </c>
      <c r="H26" s="17">
        <v>12000</v>
      </c>
      <c r="I26" s="7" t="s">
        <v>45</v>
      </c>
      <c r="J26"/>
      <c r="K26" s="1">
        <v>9690</v>
      </c>
      <c r="L26" s="3"/>
      <c r="M26" s="2"/>
      <c r="N26" s="16"/>
      <c r="O26" s="1"/>
      <c r="P26" s="1"/>
      <c r="Q26" s="9"/>
      <c r="S26" s="5"/>
    </row>
    <row r="27" spans="1:22" x14ac:dyDescent="0.25">
      <c r="A27" s="7">
        <v>2025</v>
      </c>
      <c r="B27" s="7" t="s">
        <v>25</v>
      </c>
      <c r="C27" s="8">
        <v>45911</v>
      </c>
      <c r="D27" s="7" t="s">
        <v>39</v>
      </c>
      <c r="E27" s="7" t="s">
        <v>64</v>
      </c>
      <c r="F27" s="7" t="s">
        <v>15</v>
      </c>
      <c r="G27" s="7" t="s">
        <v>29</v>
      </c>
      <c r="H27" s="17">
        <v>15000</v>
      </c>
      <c r="I27" s="7" t="s">
        <v>38</v>
      </c>
      <c r="J27" s="7"/>
      <c r="K27" s="1">
        <v>27160</v>
      </c>
      <c r="N27" s="16"/>
      <c r="O27" s="1"/>
      <c r="Q27" s="9"/>
      <c r="R27" s="7"/>
      <c r="S27" s="5"/>
      <c r="T27" s="7"/>
      <c r="U27" s="7"/>
      <c r="V27" s="7"/>
    </row>
    <row r="28" spans="1:22" x14ac:dyDescent="0.25">
      <c r="A28" s="7">
        <v>2025</v>
      </c>
      <c r="B28" s="7" t="s">
        <v>25</v>
      </c>
      <c r="C28" s="8">
        <v>45911</v>
      </c>
      <c r="D28" s="7" t="s">
        <v>39</v>
      </c>
      <c r="E28" s="7" t="s">
        <v>95</v>
      </c>
      <c r="F28" s="11" t="s">
        <v>15</v>
      </c>
      <c r="G28" s="11" t="s">
        <v>29</v>
      </c>
      <c r="H28" s="18">
        <v>24000</v>
      </c>
      <c r="I28" s="7" t="s">
        <v>151</v>
      </c>
      <c r="J28" s="7"/>
      <c r="K28" s="1">
        <v>22095</v>
      </c>
      <c r="N28" s="16"/>
      <c r="O28" s="12"/>
      <c r="Q28" s="9"/>
      <c r="R28" s="7"/>
      <c r="S28" s="5"/>
      <c r="T28" s="7"/>
      <c r="U28" s="7"/>
      <c r="V28" s="7"/>
    </row>
    <row r="29" spans="1:22" s="7" customFormat="1" x14ac:dyDescent="0.25">
      <c r="A29" s="7">
        <v>2025</v>
      </c>
      <c r="B29" s="7" t="s">
        <v>25</v>
      </c>
      <c r="C29" s="8">
        <v>45911</v>
      </c>
      <c r="D29" s="7" t="s">
        <v>41</v>
      </c>
      <c r="E29" s="7" t="s">
        <v>90</v>
      </c>
      <c r="F29" s="7" t="s">
        <v>15</v>
      </c>
      <c r="G29" s="7" t="s">
        <v>29</v>
      </c>
      <c r="H29" s="17">
        <v>7000</v>
      </c>
      <c r="I29" s="7" t="s">
        <v>57</v>
      </c>
      <c r="K29" s="1">
        <v>4705</v>
      </c>
      <c r="L29" s="3"/>
      <c r="M29" s="2"/>
      <c r="N29" s="16"/>
      <c r="O29" s="1"/>
      <c r="P29" s="1"/>
      <c r="Q29" s="9"/>
      <c r="S29" s="5"/>
    </row>
    <row r="30" spans="1:22" s="7" customFormat="1" x14ac:dyDescent="0.25">
      <c r="A30" s="7">
        <v>2025</v>
      </c>
      <c r="B30" s="7" t="s">
        <v>25</v>
      </c>
      <c r="C30" s="8">
        <v>45911</v>
      </c>
      <c r="D30" s="7" t="s">
        <v>41</v>
      </c>
      <c r="E30" s="7" t="s">
        <v>87</v>
      </c>
      <c r="F30" s="7" t="s">
        <v>15</v>
      </c>
      <c r="G30" s="7" t="s">
        <v>29</v>
      </c>
      <c r="H30" s="17">
        <v>6000</v>
      </c>
      <c r="I30" s="7" t="s">
        <v>57</v>
      </c>
      <c r="K30" s="1">
        <v>4010</v>
      </c>
      <c r="L30" s="3"/>
      <c r="M30" s="2"/>
      <c r="N30" s="16"/>
      <c r="O30" s="1"/>
      <c r="P30" s="1"/>
      <c r="Q30" s="9"/>
      <c r="S30" s="5"/>
    </row>
    <row r="31" spans="1:22" s="7" customFormat="1" x14ac:dyDescent="0.25">
      <c r="A31" s="7">
        <v>2025</v>
      </c>
      <c r="B31" s="7" t="s">
        <v>25</v>
      </c>
      <c r="C31" s="8">
        <v>45911</v>
      </c>
      <c r="D31" s="7" t="s">
        <v>41</v>
      </c>
      <c r="E31" s="7" t="s">
        <v>75</v>
      </c>
      <c r="F31" s="7" t="s">
        <v>15</v>
      </c>
      <c r="G31" s="7" t="s">
        <v>29</v>
      </c>
      <c r="H31" s="17">
        <v>8000</v>
      </c>
      <c r="I31" s="7" t="s">
        <v>57</v>
      </c>
      <c r="K31" s="1">
        <v>4285</v>
      </c>
      <c r="L31" s="3"/>
      <c r="M31" s="2"/>
      <c r="N31" s="16"/>
      <c r="O31" s="1"/>
      <c r="P31" s="1"/>
      <c r="Q31" s="9"/>
      <c r="S31" s="5"/>
    </row>
    <row r="32" spans="1:22" s="7" customFormat="1" x14ac:dyDescent="0.25">
      <c r="A32" s="7">
        <v>2025</v>
      </c>
      <c r="B32" s="7" t="s">
        <v>25</v>
      </c>
      <c r="C32" s="8">
        <v>45911</v>
      </c>
      <c r="D32" s="7" t="s">
        <v>41</v>
      </c>
      <c r="E32" s="7" t="s">
        <v>82</v>
      </c>
      <c r="F32" s="7" t="s">
        <v>15</v>
      </c>
      <c r="G32" s="7" t="s">
        <v>29</v>
      </c>
      <c r="H32" s="17">
        <v>15000</v>
      </c>
      <c r="I32" s="7" t="s">
        <v>150</v>
      </c>
      <c r="J32" s="11"/>
      <c r="K32" s="1">
        <v>13905</v>
      </c>
      <c r="L32" s="3"/>
      <c r="M32" s="2"/>
      <c r="N32" s="16"/>
      <c r="O32" s="1"/>
      <c r="P32" s="1"/>
      <c r="Q32" s="9"/>
      <c r="S32" s="5"/>
    </row>
    <row r="33" spans="1:22" s="7" customFormat="1" x14ac:dyDescent="0.25">
      <c r="A33" s="7">
        <v>2025</v>
      </c>
      <c r="B33" s="7" t="s">
        <v>25</v>
      </c>
      <c r="C33" s="8">
        <v>45911</v>
      </c>
      <c r="D33" s="7" t="s">
        <v>41</v>
      </c>
      <c r="E33" s="7" t="s">
        <v>106</v>
      </c>
      <c r="F33" s="7" t="s">
        <v>15</v>
      </c>
      <c r="G33" s="7" t="s">
        <v>29</v>
      </c>
      <c r="H33" s="17">
        <v>12000</v>
      </c>
      <c r="I33" s="7" t="s">
        <v>54</v>
      </c>
      <c r="J33" s="11"/>
      <c r="K33" s="1">
        <v>9150</v>
      </c>
      <c r="L33" s="3"/>
      <c r="M33" s="2"/>
      <c r="N33" s="16"/>
      <c r="O33" s="1"/>
      <c r="P33" s="1"/>
      <c r="Q33" s="9"/>
      <c r="S33" s="5"/>
    </row>
    <row r="34" spans="1:22" s="7" customFormat="1" x14ac:dyDescent="0.25">
      <c r="A34" s="7">
        <v>2025</v>
      </c>
      <c r="B34" s="7" t="s">
        <v>25</v>
      </c>
      <c r="C34" s="8">
        <v>45911</v>
      </c>
      <c r="D34" s="7" t="s">
        <v>41</v>
      </c>
      <c r="E34" s="7" t="s">
        <v>167</v>
      </c>
      <c r="F34" s="7" t="s">
        <v>15</v>
      </c>
      <c r="G34" s="7" t="s">
        <v>29</v>
      </c>
      <c r="H34" s="17">
        <v>8000</v>
      </c>
      <c r="I34" t="s">
        <v>168</v>
      </c>
      <c r="K34" s="1">
        <v>7690</v>
      </c>
      <c r="L34" s="3"/>
      <c r="M34" s="2"/>
      <c r="N34" s="16"/>
      <c r="O34" s="1"/>
      <c r="P34" s="1"/>
      <c r="Q34" s="9"/>
      <c r="S34" s="5"/>
    </row>
    <row r="35" spans="1:22" s="7" customFormat="1" x14ac:dyDescent="0.25">
      <c r="A35" s="7">
        <v>2025</v>
      </c>
      <c r="B35" s="7" t="s">
        <v>25</v>
      </c>
      <c r="C35" s="8">
        <v>45911</v>
      </c>
      <c r="D35" s="7" t="s">
        <v>41</v>
      </c>
      <c r="E35" s="7" t="s">
        <v>111</v>
      </c>
      <c r="F35" s="7" t="s">
        <v>15</v>
      </c>
      <c r="G35" s="7" t="s">
        <v>29</v>
      </c>
      <c r="H35" s="17">
        <v>40000</v>
      </c>
      <c r="I35" t="s">
        <v>43</v>
      </c>
      <c r="K35" s="1">
        <f>SUM(35905-8090)</f>
        <v>27815</v>
      </c>
      <c r="L35" s="3"/>
      <c r="M35" s="2"/>
      <c r="N35" s="16"/>
      <c r="O35" s="1"/>
      <c r="P35" s="1"/>
      <c r="Q35" s="9"/>
      <c r="S35" s="5"/>
    </row>
    <row r="36" spans="1:22" s="7" customFormat="1" x14ac:dyDescent="0.25">
      <c r="A36" s="7">
        <v>2025</v>
      </c>
      <c r="B36" s="7" t="s">
        <v>25</v>
      </c>
      <c r="C36" s="8">
        <v>45911</v>
      </c>
      <c r="D36" s="7" t="s">
        <v>40</v>
      </c>
      <c r="E36" s="7" t="s">
        <v>111</v>
      </c>
      <c r="F36" s="7" t="s">
        <v>15</v>
      </c>
      <c r="G36" s="7" t="s">
        <v>29</v>
      </c>
      <c r="H36" s="17">
        <v>8000</v>
      </c>
      <c r="I36" t="s">
        <v>43</v>
      </c>
      <c r="J36" s="11"/>
      <c r="K36" s="1">
        <v>8090</v>
      </c>
      <c r="L36" s="3"/>
      <c r="M36" s="2"/>
      <c r="N36" s="16"/>
      <c r="O36" s="1"/>
      <c r="P36" s="1"/>
      <c r="Q36" s="9"/>
      <c r="S36" s="5"/>
    </row>
    <row r="37" spans="1:22" s="7" customFormat="1" x14ac:dyDescent="0.25">
      <c r="A37" s="7">
        <v>2025</v>
      </c>
      <c r="B37" s="7" t="s">
        <v>25</v>
      </c>
      <c r="C37" s="8">
        <v>45911</v>
      </c>
      <c r="D37" s="7" t="s">
        <v>40</v>
      </c>
      <c r="E37" s="7" t="s">
        <v>67</v>
      </c>
      <c r="F37" s="7" t="s">
        <v>15</v>
      </c>
      <c r="G37" s="7" t="s">
        <v>29</v>
      </c>
      <c r="H37" s="17">
        <v>8000</v>
      </c>
      <c r="I37" s="7" t="s">
        <v>38</v>
      </c>
      <c r="J37" s="11"/>
      <c r="K37" s="1">
        <v>5310</v>
      </c>
      <c r="L37" s="3"/>
      <c r="M37" s="2"/>
      <c r="N37" s="16"/>
      <c r="O37" s="1"/>
      <c r="P37" s="1"/>
      <c r="Q37" s="9"/>
      <c r="S37" s="5"/>
    </row>
    <row r="38" spans="1:22" s="7" customFormat="1" x14ac:dyDescent="0.25">
      <c r="A38" s="7">
        <v>2025</v>
      </c>
      <c r="B38" s="7" t="s">
        <v>25</v>
      </c>
      <c r="C38" s="8">
        <v>45911</v>
      </c>
      <c r="D38" s="7" t="s">
        <v>42</v>
      </c>
      <c r="E38" s="7" t="s">
        <v>79</v>
      </c>
      <c r="F38" s="7" t="s">
        <v>15</v>
      </c>
      <c r="G38" s="7" t="s">
        <v>29</v>
      </c>
      <c r="H38" s="17">
        <v>25000</v>
      </c>
      <c r="I38" t="s">
        <v>43</v>
      </c>
      <c r="J38" s="11"/>
      <c r="K38" s="1">
        <v>26080</v>
      </c>
      <c r="L38" s="3"/>
      <c r="M38" s="2"/>
      <c r="N38" s="2"/>
      <c r="O38" s="1"/>
      <c r="P38" s="1"/>
      <c r="Q38" s="9"/>
      <c r="S38" s="5"/>
    </row>
    <row r="39" spans="1:22" s="7" customFormat="1" x14ac:dyDescent="0.25">
      <c r="A39" s="7">
        <v>2025</v>
      </c>
      <c r="B39" s="7" t="s">
        <v>25</v>
      </c>
      <c r="C39" s="8">
        <v>45910</v>
      </c>
      <c r="D39" s="7" t="s">
        <v>26</v>
      </c>
      <c r="E39" s="7" t="s">
        <v>26</v>
      </c>
      <c r="F39" s="7" t="s">
        <v>12</v>
      </c>
      <c r="G39" s="7" t="s">
        <v>13</v>
      </c>
      <c r="H39" s="17">
        <v>12000</v>
      </c>
      <c r="I39" s="7" t="s">
        <v>45</v>
      </c>
      <c r="J39"/>
      <c r="K39" s="1">
        <v>5940</v>
      </c>
      <c r="L39" s="3"/>
      <c r="M39" s="2"/>
      <c r="N39" s="16"/>
      <c r="O39" s="1"/>
      <c r="P39" s="1"/>
      <c r="Q39" s="9"/>
      <c r="S39" s="5"/>
    </row>
    <row r="40" spans="1:22" s="7" customFormat="1" x14ac:dyDescent="0.25">
      <c r="A40" s="7">
        <v>2025</v>
      </c>
      <c r="B40" s="7" t="s">
        <v>25</v>
      </c>
      <c r="C40" s="8">
        <v>45912</v>
      </c>
      <c r="D40" s="7" t="s">
        <v>28</v>
      </c>
      <c r="E40" s="7" t="s">
        <v>28</v>
      </c>
      <c r="F40" s="7" t="s">
        <v>20</v>
      </c>
      <c r="G40" s="7" t="s">
        <v>13</v>
      </c>
      <c r="H40" s="17">
        <v>7000</v>
      </c>
      <c r="I40" s="7" t="s">
        <v>46</v>
      </c>
      <c r="K40" s="1">
        <v>10160</v>
      </c>
      <c r="L40" s="3"/>
      <c r="M40" s="2"/>
      <c r="N40" s="16"/>
      <c r="O40" s="1"/>
      <c r="P40" s="1"/>
      <c r="Q40" s="9"/>
      <c r="S40" s="5"/>
    </row>
    <row r="41" spans="1:22" x14ac:dyDescent="0.25">
      <c r="A41" s="7">
        <v>2025</v>
      </c>
      <c r="B41" t="s">
        <v>25</v>
      </c>
      <c r="C41" s="8">
        <v>45912</v>
      </c>
      <c r="D41" t="s">
        <v>42</v>
      </c>
      <c r="E41" t="s">
        <v>72</v>
      </c>
      <c r="F41" s="7" t="s">
        <v>15</v>
      </c>
      <c r="G41" t="s">
        <v>13</v>
      </c>
      <c r="H41" s="18">
        <v>13000</v>
      </c>
      <c r="I41" s="7" t="s">
        <v>43</v>
      </c>
      <c r="J41" s="7"/>
      <c r="K41" s="1">
        <v>10670</v>
      </c>
    </row>
    <row r="42" spans="1:22" x14ac:dyDescent="0.25">
      <c r="A42" s="7">
        <v>2025</v>
      </c>
      <c r="B42" s="7" t="s">
        <v>25</v>
      </c>
      <c r="C42" s="8">
        <v>45912</v>
      </c>
      <c r="D42" s="7" t="s">
        <v>39</v>
      </c>
      <c r="E42" s="7" t="s">
        <v>146</v>
      </c>
      <c r="F42" s="11" t="s">
        <v>15</v>
      </c>
      <c r="G42" s="11" t="s">
        <v>13</v>
      </c>
      <c r="H42" s="18">
        <v>14000</v>
      </c>
      <c r="I42" s="7" t="s">
        <v>150</v>
      </c>
      <c r="K42" s="1">
        <v>8835</v>
      </c>
      <c r="N42" s="16"/>
      <c r="O42" s="12"/>
      <c r="Q42" s="9"/>
      <c r="R42" s="7"/>
      <c r="S42" s="5"/>
      <c r="T42" s="7"/>
      <c r="U42" s="7"/>
      <c r="V42" s="7"/>
    </row>
    <row r="43" spans="1:22" x14ac:dyDescent="0.25">
      <c r="A43" s="7">
        <v>2025</v>
      </c>
      <c r="B43" s="7" t="s">
        <v>25</v>
      </c>
      <c r="C43" s="8">
        <v>45912</v>
      </c>
      <c r="D43" s="7" t="s">
        <v>39</v>
      </c>
      <c r="E43" s="7" t="s">
        <v>153</v>
      </c>
      <c r="F43" s="11" t="s">
        <v>15</v>
      </c>
      <c r="G43" s="11" t="s">
        <v>13</v>
      </c>
      <c r="H43" s="18">
        <v>14000</v>
      </c>
      <c r="I43" s="7" t="s">
        <v>151</v>
      </c>
      <c r="K43" s="1">
        <v>13730</v>
      </c>
      <c r="N43" s="16"/>
      <c r="O43" s="12"/>
      <c r="Q43" s="9"/>
      <c r="R43" s="7"/>
      <c r="S43" s="5"/>
      <c r="T43" s="7"/>
      <c r="U43" s="7"/>
      <c r="V43" s="7"/>
    </row>
    <row r="44" spans="1:22" x14ac:dyDescent="0.25">
      <c r="A44" s="7">
        <v>2025</v>
      </c>
      <c r="B44" s="7" t="s">
        <v>25</v>
      </c>
      <c r="C44" s="8">
        <v>45912</v>
      </c>
      <c r="D44" s="7" t="s">
        <v>39</v>
      </c>
      <c r="E44" s="7" t="s">
        <v>66</v>
      </c>
      <c r="F44" s="11" t="s">
        <v>15</v>
      </c>
      <c r="G44" s="11" t="s">
        <v>13</v>
      </c>
      <c r="H44" s="18">
        <v>16000</v>
      </c>
      <c r="I44" s="7" t="s">
        <v>43</v>
      </c>
      <c r="J44" s="11"/>
      <c r="K44" s="1">
        <v>18810</v>
      </c>
      <c r="N44" s="16"/>
      <c r="O44" s="12"/>
      <c r="Q44" s="9"/>
      <c r="R44" s="7"/>
      <c r="S44" s="5"/>
      <c r="T44" s="7"/>
      <c r="U44" s="7"/>
      <c r="V44" s="7"/>
    </row>
    <row r="45" spans="1:22" s="7" customFormat="1" x14ac:dyDescent="0.25">
      <c r="A45" s="7">
        <v>2025</v>
      </c>
      <c r="B45" s="7" t="s">
        <v>25</v>
      </c>
      <c r="C45" s="8">
        <v>45912</v>
      </c>
      <c r="D45" s="7" t="s">
        <v>41</v>
      </c>
      <c r="E45" s="7" t="s">
        <v>113</v>
      </c>
      <c r="F45" s="7" t="s">
        <v>15</v>
      </c>
      <c r="G45" s="7" t="s">
        <v>13</v>
      </c>
      <c r="H45" s="17">
        <v>28000</v>
      </c>
      <c r="I45" s="7" t="s">
        <v>91</v>
      </c>
      <c r="K45" s="1">
        <v>25415</v>
      </c>
      <c r="L45" s="3"/>
      <c r="M45" s="2"/>
      <c r="N45" s="16"/>
      <c r="O45" s="1"/>
      <c r="P45" s="1"/>
      <c r="Q45" s="9"/>
      <c r="S45" s="5"/>
    </row>
    <row r="46" spans="1:22" x14ac:dyDescent="0.25">
      <c r="A46" s="7">
        <v>2025</v>
      </c>
      <c r="B46" s="7" t="s">
        <v>31</v>
      </c>
      <c r="C46" s="8">
        <v>45912</v>
      </c>
      <c r="D46" s="7" t="s">
        <v>39</v>
      </c>
      <c r="E46" s="7" t="s">
        <v>118</v>
      </c>
      <c r="F46" s="7" t="s">
        <v>20</v>
      </c>
      <c r="G46" s="7" t="s">
        <v>13</v>
      </c>
      <c r="H46" s="17">
        <v>35000</v>
      </c>
      <c r="I46" s="7" t="s">
        <v>38</v>
      </c>
      <c r="K46" s="1">
        <v>14915</v>
      </c>
      <c r="N46" s="16"/>
      <c r="O46" s="1"/>
      <c r="Q46" s="9"/>
      <c r="R46" s="7"/>
      <c r="S46" s="5"/>
      <c r="T46" s="7"/>
      <c r="U46" s="7"/>
      <c r="V46" s="7"/>
    </row>
    <row r="47" spans="1:22" x14ac:dyDescent="0.25">
      <c r="A47" s="7">
        <v>2025</v>
      </c>
      <c r="B47" s="7" t="s">
        <v>31</v>
      </c>
      <c r="C47" s="8">
        <v>45912</v>
      </c>
      <c r="D47" s="7" t="s">
        <v>39</v>
      </c>
      <c r="E47" s="7" t="s">
        <v>97</v>
      </c>
      <c r="F47" s="11" t="s">
        <v>15</v>
      </c>
      <c r="G47" s="11" t="s">
        <v>13</v>
      </c>
      <c r="H47" s="18">
        <v>60000</v>
      </c>
      <c r="I47" s="7" t="s">
        <v>38</v>
      </c>
      <c r="J47" s="11"/>
      <c r="K47" s="1">
        <v>20105</v>
      </c>
      <c r="N47" s="16"/>
      <c r="O47" s="12"/>
      <c r="Q47" s="9"/>
      <c r="R47" s="7"/>
      <c r="S47" s="5"/>
      <c r="T47" s="7"/>
      <c r="U47" s="7"/>
      <c r="V47" s="7"/>
    </row>
    <row r="48" spans="1:22" s="7" customFormat="1" x14ac:dyDescent="0.25">
      <c r="A48" s="7">
        <v>2025</v>
      </c>
      <c r="B48" s="7" t="s">
        <v>31</v>
      </c>
      <c r="C48" s="8">
        <v>45912</v>
      </c>
      <c r="D48" s="7" t="s">
        <v>41</v>
      </c>
      <c r="E48" s="7" t="s">
        <v>71</v>
      </c>
      <c r="F48" s="7" t="s">
        <v>15</v>
      </c>
      <c r="G48" s="7" t="s">
        <v>13</v>
      </c>
      <c r="H48" s="17">
        <v>7000</v>
      </c>
      <c r="I48" s="7" t="s">
        <v>38</v>
      </c>
      <c r="K48" s="1">
        <v>6510</v>
      </c>
      <c r="L48" s="3"/>
      <c r="M48" s="2"/>
      <c r="N48" s="16"/>
      <c r="O48" s="1"/>
      <c r="P48" s="1"/>
      <c r="Q48" s="9"/>
      <c r="S48" s="5"/>
    </row>
    <row r="49" spans="1:22" x14ac:dyDescent="0.25">
      <c r="A49" s="7">
        <v>2025</v>
      </c>
      <c r="B49" s="7" t="s">
        <v>31</v>
      </c>
      <c r="C49" s="8">
        <v>45912</v>
      </c>
      <c r="D49" t="s">
        <v>76</v>
      </c>
      <c r="E49" t="s">
        <v>76</v>
      </c>
      <c r="F49" t="s">
        <v>15</v>
      </c>
      <c r="G49" t="s">
        <v>13</v>
      </c>
      <c r="H49" s="18">
        <v>14000</v>
      </c>
      <c r="I49" s="7" t="s">
        <v>38</v>
      </c>
      <c r="K49" s="1">
        <v>11165</v>
      </c>
      <c r="M49" s="2">
        <v>0.55000000000000004</v>
      </c>
    </row>
    <row r="50" spans="1:22" x14ac:dyDescent="0.25">
      <c r="A50" s="7">
        <v>2025</v>
      </c>
      <c r="B50" s="7" t="s">
        <v>25</v>
      </c>
      <c r="C50" s="8">
        <v>45912</v>
      </c>
      <c r="D50" s="7" t="s">
        <v>39</v>
      </c>
      <c r="E50" s="7" t="s">
        <v>96</v>
      </c>
      <c r="F50" s="11" t="s">
        <v>15</v>
      </c>
      <c r="G50" s="11" t="s">
        <v>29</v>
      </c>
      <c r="H50" s="18">
        <v>35000</v>
      </c>
      <c r="I50" s="7" t="s">
        <v>43</v>
      </c>
      <c r="J50" s="11"/>
      <c r="K50" s="1">
        <v>37030</v>
      </c>
      <c r="N50" s="16"/>
      <c r="O50" s="12"/>
      <c r="Q50" s="9"/>
      <c r="R50" s="7"/>
      <c r="S50" s="5"/>
      <c r="T50" s="7"/>
      <c r="U50" s="7"/>
      <c r="V50" s="7"/>
    </row>
    <row r="51" spans="1:22" s="7" customFormat="1" x14ac:dyDescent="0.25">
      <c r="A51" s="7">
        <v>2025</v>
      </c>
      <c r="B51" s="7" t="s">
        <v>25</v>
      </c>
      <c r="C51" s="8">
        <v>45912</v>
      </c>
      <c r="D51" s="7" t="s">
        <v>41</v>
      </c>
      <c r="E51" s="7" t="s">
        <v>107</v>
      </c>
      <c r="F51" s="7" t="s">
        <v>15</v>
      </c>
      <c r="G51" s="7" t="s">
        <v>29</v>
      </c>
      <c r="H51" s="17">
        <v>13000</v>
      </c>
      <c r="I51" s="7" t="s">
        <v>43</v>
      </c>
      <c r="J51" s="11"/>
      <c r="K51" s="1">
        <v>11925</v>
      </c>
      <c r="L51" s="3"/>
      <c r="M51" s="2"/>
      <c r="N51" s="16"/>
      <c r="O51" s="1"/>
      <c r="P51" s="1"/>
      <c r="Q51" s="9"/>
      <c r="S51" s="5"/>
    </row>
    <row r="52" spans="1:22" s="7" customFormat="1" x14ac:dyDescent="0.25">
      <c r="A52" s="7">
        <v>2025</v>
      </c>
      <c r="B52" s="7" t="s">
        <v>25</v>
      </c>
      <c r="C52" s="8">
        <v>45912</v>
      </c>
      <c r="D52" s="7" t="s">
        <v>41</v>
      </c>
      <c r="E52" s="7" t="s">
        <v>47</v>
      </c>
      <c r="F52" s="7" t="s">
        <v>15</v>
      </c>
      <c r="G52" s="7" t="s">
        <v>29</v>
      </c>
      <c r="H52" s="17">
        <v>16000</v>
      </c>
      <c r="I52" s="7" t="s">
        <v>151</v>
      </c>
      <c r="J52" s="11"/>
      <c r="K52" s="1">
        <v>15035</v>
      </c>
      <c r="L52" s="3"/>
      <c r="M52" s="2"/>
      <c r="N52" s="16"/>
      <c r="O52" s="1"/>
      <c r="P52" s="1"/>
      <c r="Q52" s="9"/>
      <c r="S52" s="5"/>
    </row>
    <row r="53" spans="1:22" s="7" customFormat="1" x14ac:dyDescent="0.25">
      <c r="A53" s="7">
        <v>2025</v>
      </c>
      <c r="B53" s="7" t="s">
        <v>25</v>
      </c>
      <c r="C53" s="8">
        <v>45912</v>
      </c>
      <c r="D53" s="7" t="s">
        <v>40</v>
      </c>
      <c r="E53" s="7" t="s">
        <v>100</v>
      </c>
      <c r="F53" s="7" t="s">
        <v>15</v>
      </c>
      <c r="G53" s="7" t="s">
        <v>29</v>
      </c>
      <c r="H53" s="17">
        <v>8000</v>
      </c>
      <c r="I53" s="7" t="s">
        <v>43</v>
      </c>
      <c r="J53" s="11"/>
      <c r="K53" s="1">
        <v>9425</v>
      </c>
      <c r="L53" s="3"/>
      <c r="M53" s="2"/>
      <c r="N53" s="16"/>
      <c r="O53" s="1"/>
      <c r="P53" s="1"/>
      <c r="Q53" s="9"/>
      <c r="S53" s="5"/>
    </row>
    <row r="54" spans="1:22" s="7" customFormat="1" x14ac:dyDescent="0.25">
      <c r="A54" s="7">
        <v>2025</v>
      </c>
      <c r="B54" s="7" t="s">
        <v>25</v>
      </c>
      <c r="C54" s="8">
        <v>45912</v>
      </c>
      <c r="D54" s="7" t="s">
        <v>40</v>
      </c>
      <c r="E54" s="7" t="s">
        <v>78</v>
      </c>
      <c r="F54" s="7" t="s">
        <v>15</v>
      </c>
      <c r="G54" s="7" t="s">
        <v>29</v>
      </c>
      <c r="H54" s="17">
        <v>16000</v>
      </c>
      <c r="I54" s="7" t="s">
        <v>150</v>
      </c>
      <c r="J54" s="11"/>
      <c r="K54" s="1">
        <v>12095</v>
      </c>
      <c r="L54" s="3"/>
      <c r="M54" s="2"/>
      <c r="N54" s="16"/>
      <c r="O54" s="1"/>
      <c r="P54" s="1"/>
      <c r="Q54" s="9"/>
      <c r="S54" s="5"/>
    </row>
    <row r="55" spans="1:22" s="7" customFormat="1" x14ac:dyDescent="0.25">
      <c r="A55" s="7">
        <v>2025</v>
      </c>
      <c r="B55" s="7" t="s">
        <v>25</v>
      </c>
      <c r="C55" s="8">
        <v>45913</v>
      </c>
      <c r="D55" s="7" t="s">
        <v>41</v>
      </c>
      <c r="E55" t="s">
        <v>130</v>
      </c>
      <c r="F55" s="7" t="s">
        <v>32</v>
      </c>
      <c r="G55" s="7" t="s">
        <v>29</v>
      </c>
      <c r="H55" s="17">
        <v>7500</v>
      </c>
      <c r="I55" t="s">
        <v>43</v>
      </c>
      <c r="J55" s="11"/>
      <c r="K55" s="1">
        <v>8020</v>
      </c>
      <c r="L55" s="3"/>
      <c r="M55" s="2"/>
      <c r="N55" s="16"/>
      <c r="O55" s="1"/>
      <c r="P55" s="1"/>
      <c r="Q55" s="9"/>
      <c r="S55" s="5"/>
    </row>
    <row r="56" spans="1:22" s="7" customFormat="1" x14ac:dyDescent="0.25">
      <c r="A56" s="7">
        <v>2025</v>
      </c>
      <c r="B56" s="7" t="s">
        <v>25</v>
      </c>
      <c r="C56" s="8">
        <v>45913</v>
      </c>
      <c r="D56" s="7" t="s">
        <v>41</v>
      </c>
      <c r="E56" t="s">
        <v>164</v>
      </c>
      <c r="F56" s="7" t="s">
        <v>32</v>
      </c>
      <c r="G56" s="7" t="s">
        <v>13</v>
      </c>
      <c r="H56" s="17">
        <v>14000</v>
      </c>
      <c r="I56" s="7" t="s">
        <v>150</v>
      </c>
      <c r="J56" s="11"/>
      <c r="K56" s="1">
        <f>SUM(2915+7740)</f>
        <v>10655</v>
      </c>
      <c r="L56" s="3"/>
      <c r="M56" s="2">
        <v>0.54</v>
      </c>
      <c r="N56" s="16"/>
      <c r="O56" s="1"/>
      <c r="P56" s="1"/>
      <c r="Q56" s="9"/>
      <c r="S56" s="5"/>
    </row>
    <row r="57" spans="1:22" s="7" customFormat="1" x14ac:dyDescent="0.25">
      <c r="A57" s="7">
        <v>2025</v>
      </c>
      <c r="B57" s="7" t="s">
        <v>25</v>
      </c>
      <c r="C57" s="8">
        <v>45913</v>
      </c>
      <c r="D57" s="7" t="s">
        <v>41</v>
      </c>
      <c r="E57" s="7" t="s">
        <v>106</v>
      </c>
      <c r="F57" s="7" t="s">
        <v>35</v>
      </c>
      <c r="G57" s="7" t="s">
        <v>29</v>
      </c>
      <c r="H57" s="17">
        <v>7000</v>
      </c>
      <c r="I57" t="s">
        <v>43</v>
      </c>
      <c r="J57" s="11"/>
      <c r="K57" s="1">
        <v>8625</v>
      </c>
      <c r="L57" s="3"/>
      <c r="M57" s="2">
        <v>0.75</v>
      </c>
      <c r="N57" s="16"/>
      <c r="O57" s="1"/>
      <c r="P57" s="1"/>
      <c r="Q57" s="9"/>
      <c r="S57" s="5"/>
    </row>
    <row r="58" spans="1:22" s="7" customFormat="1" x14ac:dyDescent="0.25">
      <c r="A58" s="7">
        <v>2025</v>
      </c>
      <c r="B58" s="7" t="s">
        <v>25</v>
      </c>
      <c r="C58" s="8">
        <v>45913</v>
      </c>
      <c r="D58" s="7" t="s">
        <v>41</v>
      </c>
      <c r="E58" s="7" t="s">
        <v>85</v>
      </c>
      <c r="F58" s="7" t="s">
        <v>35</v>
      </c>
      <c r="G58" s="7" t="s">
        <v>13</v>
      </c>
      <c r="H58" s="17">
        <v>10000</v>
      </c>
      <c r="I58" s="7" t="s">
        <v>38</v>
      </c>
      <c r="J58" s="11"/>
      <c r="K58" s="1">
        <v>10690</v>
      </c>
      <c r="L58" s="3"/>
      <c r="M58" s="2">
        <v>0.75</v>
      </c>
      <c r="N58" s="16"/>
      <c r="O58" s="1"/>
      <c r="P58" s="1"/>
      <c r="Q58" s="9"/>
      <c r="S58" s="5"/>
    </row>
    <row r="59" spans="1:22" s="7" customFormat="1" x14ac:dyDescent="0.25">
      <c r="A59" s="7">
        <v>2025</v>
      </c>
      <c r="B59" s="7" t="s">
        <v>25</v>
      </c>
      <c r="C59" s="8">
        <v>45913</v>
      </c>
      <c r="D59" s="7" t="s">
        <v>41</v>
      </c>
      <c r="E59" s="7" t="s">
        <v>114</v>
      </c>
      <c r="F59" s="7" t="s">
        <v>35</v>
      </c>
      <c r="G59" s="7" t="s">
        <v>13</v>
      </c>
      <c r="H59" s="17">
        <v>7000</v>
      </c>
      <c r="I59" t="s">
        <v>43</v>
      </c>
      <c r="J59" s="11"/>
      <c r="K59" s="1">
        <v>7410</v>
      </c>
      <c r="L59" s="3"/>
      <c r="M59" s="2">
        <v>0.75</v>
      </c>
      <c r="N59" s="16"/>
      <c r="O59" s="1"/>
      <c r="P59" s="1"/>
      <c r="Q59" s="9"/>
      <c r="S59" s="5"/>
    </row>
    <row r="60" spans="1:22" x14ac:dyDescent="0.25">
      <c r="A60" s="7">
        <v>2025</v>
      </c>
      <c r="B60" s="7" t="s">
        <v>31</v>
      </c>
      <c r="C60" s="8">
        <v>45915</v>
      </c>
      <c r="D60" s="7" t="s">
        <v>39</v>
      </c>
      <c r="E60" s="7" t="s">
        <v>118</v>
      </c>
      <c r="F60" s="7" t="s">
        <v>20</v>
      </c>
      <c r="G60" s="7" t="s">
        <v>13</v>
      </c>
      <c r="H60" s="17">
        <v>35000</v>
      </c>
      <c r="I60" s="7" t="s">
        <v>38</v>
      </c>
      <c r="K60" s="1">
        <v>14525</v>
      </c>
      <c r="N60" s="16"/>
      <c r="O60" s="1"/>
      <c r="Q60" s="9"/>
      <c r="R60" s="7"/>
      <c r="S60" s="5"/>
      <c r="T60" s="7"/>
      <c r="U60" s="7"/>
      <c r="V60" s="7"/>
    </row>
    <row r="61" spans="1:22" x14ac:dyDescent="0.25">
      <c r="A61" s="7">
        <v>2025</v>
      </c>
      <c r="B61" s="7" t="s">
        <v>31</v>
      </c>
      <c r="C61" s="8">
        <v>45915</v>
      </c>
      <c r="D61" s="7" t="s">
        <v>39</v>
      </c>
      <c r="E61" s="7" t="s">
        <v>97</v>
      </c>
      <c r="F61" s="11" t="s">
        <v>15</v>
      </c>
      <c r="G61" s="11" t="s">
        <v>13</v>
      </c>
      <c r="H61" s="18">
        <v>60000</v>
      </c>
      <c r="I61" s="7" t="s">
        <v>38</v>
      </c>
      <c r="J61" s="11"/>
      <c r="K61" s="1">
        <v>12030</v>
      </c>
      <c r="N61" s="16"/>
      <c r="O61" s="12"/>
      <c r="Q61" s="9"/>
      <c r="R61" s="7"/>
      <c r="S61" s="5"/>
      <c r="T61" s="7"/>
      <c r="U61" s="7"/>
      <c r="V61" s="7"/>
    </row>
    <row r="62" spans="1:22" s="7" customFormat="1" x14ac:dyDescent="0.25">
      <c r="A62" s="7">
        <v>2025</v>
      </c>
      <c r="B62" s="7" t="s">
        <v>25</v>
      </c>
      <c r="C62" s="8">
        <v>45915</v>
      </c>
      <c r="D62" s="7" t="s">
        <v>42</v>
      </c>
      <c r="E62" s="7" t="s">
        <v>77</v>
      </c>
      <c r="F62" s="7" t="s">
        <v>15</v>
      </c>
      <c r="G62" s="7" t="s">
        <v>29</v>
      </c>
      <c r="H62" s="17">
        <v>24000</v>
      </c>
      <c r="I62" s="7" t="s">
        <v>43</v>
      </c>
      <c r="J62" s="11"/>
      <c r="K62" s="1">
        <v>17360</v>
      </c>
      <c r="L62" s="3"/>
      <c r="M62" s="2"/>
      <c r="N62" s="16"/>
      <c r="O62" s="1"/>
      <c r="P62" s="1"/>
      <c r="Q62" s="9"/>
      <c r="S62" s="5"/>
    </row>
    <row r="63" spans="1:22" s="7" customFormat="1" x14ac:dyDescent="0.25">
      <c r="A63" s="7">
        <v>2025</v>
      </c>
      <c r="B63" s="7" t="s">
        <v>25</v>
      </c>
      <c r="C63" s="8">
        <v>45915</v>
      </c>
      <c r="D63" s="7" t="s">
        <v>40</v>
      </c>
      <c r="E63" s="7" t="s">
        <v>80</v>
      </c>
      <c r="F63" s="7" t="s">
        <v>15</v>
      </c>
      <c r="G63" s="7" t="s">
        <v>29</v>
      </c>
      <c r="H63" s="17">
        <v>16000</v>
      </c>
      <c r="I63" t="s">
        <v>43</v>
      </c>
      <c r="J63" s="11"/>
      <c r="K63" s="1">
        <v>19420</v>
      </c>
      <c r="L63" s="3"/>
      <c r="M63" s="2"/>
      <c r="N63" s="16"/>
      <c r="O63" s="1"/>
      <c r="P63" s="1"/>
      <c r="Q63" s="9"/>
      <c r="S63" s="5"/>
    </row>
    <row r="64" spans="1:22" s="7" customFormat="1" x14ac:dyDescent="0.25">
      <c r="A64" s="7">
        <v>2025</v>
      </c>
      <c r="B64" s="7" t="s">
        <v>25</v>
      </c>
      <c r="C64" s="8">
        <v>45915</v>
      </c>
      <c r="D64" s="7" t="s">
        <v>40</v>
      </c>
      <c r="E64" s="7" t="s">
        <v>80</v>
      </c>
      <c r="F64" s="7" t="s">
        <v>15</v>
      </c>
      <c r="G64" s="7" t="s">
        <v>29</v>
      </c>
      <c r="H64" s="17">
        <v>16000</v>
      </c>
      <c r="I64" s="7" t="s">
        <v>150</v>
      </c>
      <c r="J64" s="11"/>
      <c r="K64" s="1">
        <f>SUM(8090+7575)</f>
        <v>15665</v>
      </c>
      <c r="L64" s="3"/>
      <c r="M64" s="2"/>
      <c r="N64" s="16"/>
      <c r="O64" s="1"/>
      <c r="P64" s="1"/>
      <c r="Q64" s="9"/>
      <c r="S64" s="5"/>
    </row>
    <row r="65" spans="1:22" s="7" customFormat="1" x14ac:dyDescent="0.25">
      <c r="A65" s="7">
        <v>2025</v>
      </c>
      <c r="B65" s="7" t="s">
        <v>25</v>
      </c>
      <c r="C65" s="8">
        <v>45915</v>
      </c>
      <c r="D65" s="7" t="s">
        <v>40</v>
      </c>
      <c r="E65" s="7" t="s">
        <v>81</v>
      </c>
      <c r="F65" s="7" t="s">
        <v>15</v>
      </c>
      <c r="G65" s="7" t="s">
        <v>29</v>
      </c>
      <c r="H65" s="17">
        <v>16000</v>
      </c>
      <c r="I65" s="7" t="s">
        <v>151</v>
      </c>
      <c r="J65" s="11"/>
      <c r="K65" s="1">
        <v>9570</v>
      </c>
      <c r="L65" s="3"/>
      <c r="M65" s="2"/>
      <c r="N65" s="16"/>
      <c r="O65" s="1"/>
      <c r="P65" s="1"/>
      <c r="Q65" s="9"/>
      <c r="S65" s="5"/>
    </row>
    <row r="66" spans="1:22" s="7" customFormat="1" x14ac:dyDescent="0.25">
      <c r="A66" s="7">
        <v>2025</v>
      </c>
      <c r="B66" s="7" t="s">
        <v>25</v>
      </c>
      <c r="C66" s="8">
        <v>45915</v>
      </c>
      <c r="D66" s="7" t="s">
        <v>42</v>
      </c>
      <c r="E66" s="7" t="s">
        <v>163</v>
      </c>
      <c r="F66" s="7" t="s">
        <v>15</v>
      </c>
      <c r="G66" s="7" t="s">
        <v>29</v>
      </c>
      <c r="H66" s="17">
        <v>12000</v>
      </c>
      <c r="I66" s="7" t="s">
        <v>38</v>
      </c>
      <c r="J66" s="11"/>
      <c r="K66" s="1">
        <v>11830</v>
      </c>
      <c r="L66" s="3"/>
      <c r="M66" s="2"/>
      <c r="N66" s="16"/>
      <c r="O66" s="1"/>
      <c r="P66" s="1"/>
      <c r="Q66" s="9"/>
      <c r="S66" s="5"/>
    </row>
    <row r="67" spans="1:22" s="7" customFormat="1" x14ac:dyDescent="0.25">
      <c r="A67" s="7">
        <v>2025</v>
      </c>
      <c r="B67" s="7" t="s">
        <v>25</v>
      </c>
      <c r="C67" s="8">
        <v>45915</v>
      </c>
      <c r="D67" s="7" t="s">
        <v>42</v>
      </c>
      <c r="E67" s="7" t="s">
        <v>61</v>
      </c>
      <c r="F67" s="7" t="s">
        <v>15</v>
      </c>
      <c r="G67" s="7" t="s">
        <v>29</v>
      </c>
      <c r="H67" s="17">
        <v>16000</v>
      </c>
      <c r="I67" s="7" t="s">
        <v>74</v>
      </c>
      <c r="K67" s="1">
        <v>9285</v>
      </c>
      <c r="L67" s="3"/>
      <c r="M67" s="2"/>
      <c r="N67" s="2"/>
      <c r="O67" s="1"/>
      <c r="P67" s="1"/>
      <c r="Q67" s="9"/>
      <c r="S67" s="5"/>
    </row>
    <row r="68" spans="1:22" s="7" customFormat="1" x14ac:dyDescent="0.25">
      <c r="A68" s="7">
        <v>2025</v>
      </c>
      <c r="B68" s="7" t="s">
        <v>25</v>
      </c>
      <c r="C68" s="8">
        <v>45915</v>
      </c>
      <c r="D68" s="7" t="s">
        <v>41</v>
      </c>
      <c r="E68" s="7" t="s">
        <v>86</v>
      </c>
      <c r="F68" s="7" t="s">
        <v>15</v>
      </c>
      <c r="G68" s="7" t="s">
        <v>29</v>
      </c>
      <c r="H68" s="17">
        <v>10000</v>
      </c>
      <c r="I68" s="7" t="s">
        <v>89</v>
      </c>
      <c r="K68" s="1">
        <v>9715</v>
      </c>
      <c r="L68" s="3"/>
      <c r="M68" s="2"/>
      <c r="N68" s="16"/>
      <c r="O68" s="1"/>
      <c r="P68" s="1"/>
      <c r="Q68" s="9"/>
      <c r="S68" s="5"/>
    </row>
    <row r="69" spans="1:22" s="7" customFormat="1" x14ac:dyDescent="0.25">
      <c r="A69" s="7">
        <v>2025</v>
      </c>
      <c r="B69" s="7" t="s">
        <v>25</v>
      </c>
      <c r="C69" s="8">
        <v>45915</v>
      </c>
      <c r="D69" s="7" t="s">
        <v>39</v>
      </c>
      <c r="E69" s="7" t="s">
        <v>62</v>
      </c>
      <c r="F69" s="7" t="s">
        <v>15</v>
      </c>
      <c r="G69" s="7" t="s">
        <v>29</v>
      </c>
      <c r="H69" s="17">
        <v>24000</v>
      </c>
      <c r="I69" s="7" t="s">
        <v>43</v>
      </c>
      <c r="K69" s="1">
        <v>16695</v>
      </c>
      <c r="L69" s="3"/>
      <c r="M69" s="2"/>
      <c r="N69" s="16"/>
      <c r="O69" s="1"/>
      <c r="P69" s="1"/>
      <c r="Q69" s="9"/>
      <c r="S69" s="5"/>
    </row>
    <row r="70" spans="1:22" s="7" customFormat="1" x14ac:dyDescent="0.25">
      <c r="A70" s="7">
        <v>2025</v>
      </c>
      <c r="B70" s="7" t="s">
        <v>25</v>
      </c>
      <c r="C70" s="8">
        <v>45917</v>
      </c>
      <c r="D70" s="7" t="s">
        <v>40</v>
      </c>
      <c r="E70" s="7" t="s">
        <v>69</v>
      </c>
      <c r="F70" s="7" t="s">
        <v>15</v>
      </c>
      <c r="G70" s="7" t="s">
        <v>29</v>
      </c>
      <c r="H70" s="17"/>
      <c r="I70" s="7" t="s">
        <v>43</v>
      </c>
      <c r="K70" s="1">
        <v>7780</v>
      </c>
      <c r="L70" s="3"/>
      <c r="M70" s="2"/>
      <c r="N70" s="16"/>
      <c r="O70" s="1"/>
      <c r="P70" s="1"/>
      <c r="Q70" s="9"/>
      <c r="S70" s="5"/>
    </row>
    <row r="71" spans="1:22" s="7" customFormat="1" x14ac:dyDescent="0.25">
      <c r="A71" s="7">
        <v>2025</v>
      </c>
      <c r="B71" s="7" t="s">
        <v>25</v>
      </c>
      <c r="C71" s="8">
        <v>45916</v>
      </c>
      <c r="D71" s="7" t="s">
        <v>39</v>
      </c>
      <c r="E71" s="7" t="s">
        <v>147</v>
      </c>
      <c r="F71" s="7" t="s">
        <v>15</v>
      </c>
      <c r="G71" s="7" t="s">
        <v>29</v>
      </c>
      <c r="H71" s="17">
        <v>10000</v>
      </c>
      <c r="I71" s="7" t="s">
        <v>150</v>
      </c>
      <c r="J71" s="11"/>
      <c r="K71" s="1">
        <v>6460</v>
      </c>
      <c r="L71" s="3"/>
      <c r="M71" s="2"/>
      <c r="N71" s="16"/>
      <c r="O71" s="1"/>
      <c r="P71" s="1"/>
      <c r="Q71" s="9"/>
      <c r="S71" s="5"/>
    </row>
    <row r="72" spans="1:22" x14ac:dyDescent="0.25">
      <c r="A72" s="7">
        <v>2025</v>
      </c>
      <c r="B72" s="7" t="s">
        <v>25</v>
      </c>
      <c r="C72" s="8">
        <v>45916</v>
      </c>
      <c r="D72" s="7" t="s">
        <v>39</v>
      </c>
      <c r="E72" s="7" t="s">
        <v>96</v>
      </c>
      <c r="F72" s="11" t="s">
        <v>15</v>
      </c>
      <c r="G72" s="11" t="s">
        <v>29</v>
      </c>
      <c r="H72" s="18">
        <v>24000</v>
      </c>
      <c r="I72" s="7" t="s">
        <v>43</v>
      </c>
      <c r="J72" s="11"/>
      <c r="K72" s="1">
        <v>30655</v>
      </c>
      <c r="N72" s="16"/>
      <c r="O72" s="12"/>
      <c r="Q72" s="9"/>
      <c r="R72" s="7"/>
      <c r="S72" s="5"/>
      <c r="T72" s="7"/>
      <c r="U72" s="7"/>
      <c r="V72" s="7"/>
    </row>
    <row r="73" spans="1:22" s="7" customFormat="1" x14ac:dyDescent="0.25">
      <c r="A73" s="7">
        <v>2025</v>
      </c>
      <c r="B73" s="7" t="s">
        <v>25</v>
      </c>
      <c r="C73" s="8">
        <v>45916</v>
      </c>
      <c r="D73" s="7" t="s">
        <v>39</v>
      </c>
      <c r="E73" s="7" t="s">
        <v>81</v>
      </c>
      <c r="F73" s="7" t="s">
        <v>15</v>
      </c>
      <c r="G73" s="7" t="s">
        <v>29</v>
      </c>
      <c r="H73" s="17">
        <v>16000</v>
      </c>
      <c r="I73" s="7" t="s">
        <v>151</v>
      </c>
      <c r="J73" s="11"/>
      <c r="K73" s="1">
        <v>9385</v>
      </c>
      <c r="L73" s="3"/>
      <c r="M73" s="2"/>
      <c r="N73" s="16"/>
      <c r="O73" s="1"/>
      <c r="P73" s="1"/>
      <c r="Q73" s="9"/>
      <c r="S73" s="5"/>
    </row>
    <row r="74" spans="1:22" s="7" customFormat="1" x14ac:dyDescent="0.25">
      <c r="A74" s="7">
        <v>2025</v>
      </c>
      <c r="B74" s="7" t="s">
        <v>25</v>
      </c>
      <c r="C74" s="8">
        <v>45916</v>
      </c>
      <c r="D74" s="7" t="s">
        <v>39</v>
      </c>
      <c r="E74" s="7" t="s">
        <v>60</v>
      </c>
      <c r="F74" s="7" t="s">
        <v>15</v>
      </c>
      <c r="G74" s="7" t="s">
        <v>29</v>
      </c>
      <c r="H74" s="17">
        <v>16000</v>
      </c>
      <c r="I74" s="7" t="s">
        <v>151</v>
      </c>
      <c r="K74" s="1">
        <v>14735</v>
      </c>
      <c r="L74" s="3"/>
      <c r="M74" s="2"/>
      <c r="N74" s="16"/>
      <c r="O74" s="1"/>
      <c r="P74" s="1"/>
      <c r="Q74" s="9"/>
      <c r="S74" s="5"/>
    </row>
    <row r="75" spans="1:22" s="7" customFormat="1" x14ac:dyDescent="0.25">
      <c r="A75" s="7">
        <v>2025</v>
      </c>
      <c r="B75" s="7" t="s">
        <v>25</v>
      </c>
      <c r="C75" s="8">
        <v>45916</v>
      </c>
      <c r="D75" s="7" t="s">
        <v>41</v>
      </c>
      <c r="E75" s="7" t="s">
        <v>48</v>
      </c>
      <c r="F75" s="7" t="s">
        <v>15</v>
      </c>
      <c r="G75" s="7" t="s">
        <v>29</v>
      </c>
      <c r="H75" s="17">
        <v>40000</v>
      </c>
      <c r="I75" s="7" t="s">
        <v>43</v>
      </c>
      <c r="K75" s="1">
        <v>30345</v>
      </c>
      <c r="L75" s="3"/>
      <c r="M75" s="2"/>
      <c r="N75" s="2"/>
      <c r="O75" s="1"/>
      <c r="P75" s="1"/>
      <c r="Q75" s="9"/>
      <c r="S75" s="5"/>
    </row>
    <row r="76" spans="1:22" s="7" customFormat="1" x14ac:dyDescent="0.25">
      <c r="A76" s="7">
        <v>2025</v>
      </c>
      <c r="B76" s="7" t="s">
        <v>25</v>
      </c>
      <c r="C76" s="8">
        <v>45916</v>
      </c>
      <c r="D76" s="7" t="s">
        <v>50</v>
      </c>
      <c r="E76" s="7" t="s">
        <v>51</v>
      </c>
      <c r="F76" s="7" t="s">
        <v>15</v>
      </c>
      <c r="G76" s="7" t="s">
        <v>29</v>
      </c>
      <c r="H76" s="17">
        <v>20000</v>
      </c>
      <c r="I76" s="7" t="s">
        <v>89</v>
      </c>
      <c r="K76" s="1">
        <v>19445</v>
      </c>
      <c r="L76" s="3"/>
      <c r="M76" s="2"/>
      <c r="N76" s="16"/>
      <c r="O76" s="1"/>
      <c r="P76" s="1"/>
      <c r="Q76" s="9"/>
      <c r="S76" s="5"/>
    </row>
    <row r="77" spans="1:22" s="7" customFormat="1" x14ac:dyDescent="0.25">
      <c r="A77" s="7">
        <v>2025</v>
      </c>
      <c r="B77" s="7" t="s">
        <v>25</v>
      </c>
      <c r="C77" s="8">
        <v>45916</v>
      </c>
      <c r="D77" s="7" t="s">
        <v>41</v>
      </c>
      <c r="E77" s="7" t="s">
        <v>92</v>
      </c>
      <c r="F77" s="7" t="s">
        <v>15</v>
      </c>
      <c r="G77" t="s">
        <v>29</v>
      </c>
      <c r="H77" s="17">
        <v>18000</v>
      </c>
      <c r="I77" s="7" t="s">
        <v>89</v>
      </c>
      <c r="J77"/>
      <c r="K77" s="10">
        <v>15055</v>
      </c>
      <c r="L77" s="15"/>
      <c r="M77" s="2"/>
      <c r="N77" s="16"/>
      <c r="O77" s="1"/>
      <c r="P77" s="1"/>
      <c r="Q77" s="9"/>
      <c r="S77" s="5"/>
    </row>
    <row r="78" spans="1:22" s="7" customFormat="1" x14ac:dyDescent="0.25">
      <c r="A78" s="7">
        <v>2025</v>
      </c>
      <c r="B78" s="7" t="s">
        <v>25</v>
      </c>
      <c r="C78" s="8">
        <v>45916</v>
      </c>
      <c r="D78" s="7" t="s">
        <v>41</v>
      </c>
      <c r="E78" s="7" t="s">
        <v>112</v>
      </c>
      <c r="F78" s="7" t="s">
        <v>15</v>
      </c>
      <c r="G78" s="7" t="s">
        <v>29</v>
      </c>
      <c r="H78" s="17">
        <v>8000</v>
      </c>
      <c r="I78" s="7" t="s">
        <v>150</v>
      </c>
      <c r="K78" s="1">
        <v>4455</v>
      </c>
      <c r="L78" s="3"/>
      <c r="M78" s="2"/>
      <c r="N78" s="16"/>
      <c r="O78" s="1"/>
      <c r="P78" s="1"/>
      <c r="Q78" s="9"/>
      <c r="S78" s="5"/>
    </row>
    <row r="79" spans="1:22" s="7" customFormat="1" x14ac:dyDescent="0.25">
      <c r="A79" s="7">
        <v>2025</v>
      </c>
      <c r="B79" s="7" t="s">
        <v>25</v>
      </c>
      <c r="C79" s="8">
        <v>45917</v>
      </c>
      <c r="D79" s="7" t="s">
        <v>41</v>
      </c>
      <c r="E79" s="7" t="s">
        <v>86</v>
      </c>
      <c r="F79" s="7" t="s">
        <v>15</v>
      </c>
      <c r="G79" s="7" t="s">
        <v>29</v>
      </c>
      <c r="H79" s="17">
        <v>20000</v>
      </c>
      <c r="I79" s="7" t="s">
        <v>89</v>
      </c>
      <c r="K79" s="1">
        <v>21400</v>
      </c>
      <c r="L79" s="3"/>
      <c r="M79" s="2"/>
      <c r="N79" s="16"/>
      <c r="O79" s="1"/>
      <c r="P79" s="1"/>
      <c r="Q79" s="9"/>
      <c r="S79" s="5"/>
    </row>
    <row r="80" spans="1:22" s="7" customFormat="1" x14ac:dyDescent="0.25">
      <c r="A80" s="7">
        <v>2025</v>
      </c>
      <c r="B80" s="7" t="s">
        <v>25</v>
      </c>
      <c r="C80" s="8">
        <v>45917</v>
      </c>
      <c r="D80" s="7" t="s">
        <v>40</v>
      </c>
      <c r="E80" t="s">
        <v>145</v>
      </c>
      <c r="F80" s="7" t="s">
        <v>15</v>
      </c>
      <c r="G80" s="7" t="s">
        <v>29</v>
      </c>
      <c r="H80" s="17">
        <v>32000</v>
      </c>
      <c r="I80" s="7" t="s">
        <v>89</v>
      </c>
      <c r="J80" s="11"/>
      <c r="K80" s="1">
        <v>21050</v>
      </c>
      <c r="L80" s="3"/>
      <c r="M80" s="2"/>
      <c r="N80" s="16"/>
      <c r="O80" s="1"/>
      <c r="P80" s="1"/>
      <c r="Q80" s="9"/>
      <c r="S80" s="5"/>
    </row>
    <row r="81" spans="1:22" s="7" customFormat="1" x14ac:dyDescent="0.25">
      <c r="A81" s="7">
        <v>2025</v>
      </c>
      <c r="B81" s="7" t="s">
        <v>25</v>
      </c>
      <c r="C81" s="8">
        <v>45917</v>
      </c>
      <c r="D81" s="7" t="s">
        <v>40</v>
      </c>
      <c r="E81" t="s">
        <v>145</v>
      </c>
      <c r="F81" s="7" t="s">
        <v>15</v>
      </c>
      <c r="G81" s="7" t="s">
        <v>29</v>
      </c>
      <c r="H81" s="17"/>
      <c r="I81" s="7" t="s">
        <v>151</v>
      </c>
      <c r="J81" s="11"/>
      <c r="K81" s="1">
        <f>SUM(6730+6550)</f>
        <v>13280</v>
      </c>
      <c r="L81" s="3"/>
      <c r="M81" s="2"/>
      <c r="N81" s="16"/>
      <c r="O81" s="1"/>
      <c r="P81" s="1"/>
      <c r="Q81" s="9"/>
      <c r="S81" s="5"/>
    </row>
    <row r="82" spans="1:22" s="7" customFormat="1" x14ac:dyDescent="0.25">
      <c r="A82" s="7">
        <v>2025</v>
      </c>
      <c r="B82" s="7" t="s">
        <v>25</v>
      </c>
      <c r="C82" s="8">
        <v>45917</v>
      </c>
      <c r="D82" s="7" t="s">
        <v>40</v>
      </c>
      <c r="E82" s="7" t="s">
        <v>69</v>
      </c>
      <c r="F82" s="7" t="s">
        <v>15</v>
      </c>
      <c r="G82" s="7" t="s">
        <v>29</v>
      </c>
      <c r="H82" s="17">
        <v>24000</v>
      </c>
      <c r="I82" s="7" t="s">
        <v>91</v>
      </c>
      <c r="K82" s="1">
        <v>25855</v>
      </c>
      <c r="L82" s="3"/>
      <c r="M82" s="2"/>
      <c r="N82" s="16"/>
      <c r="O82" s="1"/>
      <c r="P82" s="1"/>
      <c r="Q82" s="9"/>
      <c r="S82" s="5"/>
    </row>
    <row r="83" spans="1:22" s="7" customFormat="1" x14ac:dyDescent="0.25">
      <c r="A83" s="7">
        <v>2025</v>
      </c>
      <c r="B83" s="7" t="s">
        <v>25</v>
      </c>
      <c r="C83" s="8">
        <v>45917</v>
      </c>
      <c r="D83" s="7" t="s">
        <v>40</v>
      </c>
      <c r="E83" s="7" t="s">
        <v>141</v>
      </c>
      <c r="F83" s="7" t="s">
        <v>15</v>
      </c>
      <c r="G83" s="7" t="s">
        <v>29</v>
      </c>
      <c r="H83" s="17">
        <v>16000</v>
      </c>
      <c r="I83" s="7" t="s">
        <v>150</v>
      </c>
      <c r="J83" s="11"/>
      <c r="K83" s="1">
        <v>15240</v>
      </c>
      <c r="L83" s="3"/>
      <c r="M83" s="2"/>
      <c r="N83" s="16"/>
      <c r="O83" s="1"/>
      <c r="P83" s="1"/>
      <c r="Q83" s="9"/>
      <c r="S83" s="5"/>
    </row>
    <row r="84" spans="1:22" s="7" customFormat="1" x14ac:dyDescent="0.25">
      <c r="A84" s="7">
        <v>2025</v>
      </c>
      <c r="B84" s="7" t="s">
        <v>25</v>
      </c>
      <c r="C84" s="8">
        <v>45917</v>
      </c>
      <c r="D84" s="7" t="s">
        <v>41</v>
      </c>
      <c r="E84" s="7" t="s">
        <v>142</v>
      </c>
      <c r="F84" s="7" t="s">
        <v>15</v>
      </c>
      <c r="G84" s="7" t="s">
        <v>29</v>
      </c>
      <c r="H84" s="17">
        <v>15000</v>
      </c>
      <c r="I84" s="7" t="s">
        <v>54</v>
      </c>
      <c r="K84" s="1">
        <v>13465</v>
      </c>
      <c r="L84" s="3"/>
      <c r="M84" s="2"/>
      <c r="N84" s="16"/>
      <c r="O84" s="1"/>
      <c r="P84" s="1"/>
      <c r="Q84" s="9"/>
      <c r="S84" s="5"/>
    </row>
    <row r="85" spans="1:22" x14ac:dyDescent="0.25">
      <c r="A85" s="7">
        <v>2025</v>
      </c>
      <c r="B85" s="7" t="s">
        <v>25</v>
      </c>
      <c r="C85" s="8">
        <v>45917</v>
      </c>
      <c r="D85" s="7" t="s">
        <v>39</v>
      </c>
      <c r="E85" s="7" t="s">
        <v>63</v>
      </c>
      <c r="F85" s="7" t="s">
        <v>15</v>
      </c>
      <c r="G85" s="7" t="s">
        <v>29</v>
      </c>
      <c r="H85" s="17">
        <v>16000</v>
      </c>
      <c r="I85" s="7" t="s">
        <v>43</v>
      </c>
      <c r="J85" s="11"/>
      <c r="K85" s="1">
        <f>SUM(5525+7065)</f>
        <v>12590</v>
      </c>
      <c r="N85" s="16"/>
      <c r="O85" s="1"/>
      <c r="Q85" s="9"/>
      <c r="R85" s="7"/>
      <c r="S85" s="5"/>
      <c r="T85" s="7"/>
      <c r="U85" s="7"/>
      <c r="V85" s="7"/>
    </row>
    <row r="86" spans="1:22" s="7" customFormat="1" x14ac:dyDescent="0.25">
      <c r="A86" s="7">
        <v>2025</v>
      </c>
      <c r="B86" s="7" t="s">
        <v>25</v>
      </c>
      <c r="C86" s="8">
        <v>45917</v>
      </c>
      <c r="D86" s="7" t="s">
        <v>41</v>
      </c>
      <c r="E86" s="7" t="s">
        <v>58</v>
      </c>
      <c r="F86" s="7" t="s">
        <v>15</v>
      </c>
      <c r="G86" s="7" t="s">
        <v>29</v>
      </c>
      <c r="H86" s="17">
        <v>16000</v>
      </c>
      <c r="I86" s="7" t="s">
        <v>74</v>
      </c>
      <c r="J86" s="11"/>
      <c r="K86" s="1">
        <v>13550</v>
      </c>
      <c r="L86" s="3"/>
      <c r="M86" s="2"/>
      <c r="N86" s="16"/>
      <c r="O86" s="1"/>
      <c r="P86" s="1"/>
      <c r="Q86" s="9"/>
      <c r="S86" s="5"/>
    </row>
    <row r="87" spans="1:22" s="7" customFormat="1" x14ac:dyDescent="0.25">
      <c r="A87" s="7">
        <v>2025</v>
      </c>
      <c r="B87" s="7" t="s">
        <v>25</v>
      </c>
      <c r="C87" s="8">
        <v>45918</v>
      </c>
      <c r="D87" s="7" t="s">
        <v>41</v>
      </c>
      <c r="E87" s="7" t="s">
        <v>49</v>
      </c>
      <c r="F87" s="7" t="s">
        <v>15</v>
      </c>
      <c r="G87" s="7" t="s">
        <v>29</v>
      </c>
      <c r="H87" s="17">
        <v>25000</v>
      </c>
      <c r="I87" s="7" t="s">
        <v>91</v>
      </c>
      <c r="K87" s="1">
        <v>23850</v>
      </c>
      <c r="L87" s="3"/>
      <c r="M87" s="2"/>
      <c r="N87" s="16"/>
      <c r="O87" s="1"/>
      <c r="P87" s="1"/>
      <c r="Q87" s="9"/>
      <c r="S87" s="5"/>
    </row>
    <row r="88" spans="1:22" s="7" customFormat="1" x14ac:dyDescent="0.25">
      <c r="A88" s="7">
        <v>2025</v>
      </c>
      <c r="B88" s="7" t="s">
        <v>25</v>
      </c>
      <c r="C88" s="8">
        <v>45918</v>
      </c>
      <c r="D88" s="7" t="s">
        <v>39</v>
      </c>
      <c r="E88" s="7" t="s">
        <v>53</v>
      </c>
      <c r="F88" s="7" t="s">
        <v>15</v>
      </c>
      <c r="G88" s="7" t="s">
        <v>29</v>
      </c>
      <c r="H88" s="17">
        <v>16000</v>
      </c>
      <c r="I88" s="7" t="s">
        <v>54</v>
      </c>
      <c r="J88" s="11"/>
      <c r="K88" s="1">
        <v>18720</v>
      </c>
      <c r="L88" s="3"/>
      <c r="M88" s="2"/>
      <c r="N88" s="16"/>
      <c r="O88" s="1"/>
      <c r="P88" s="1"/>
      <c r="Q88" s="9"/>
      <c r="S88" s="5"/>
    </row>
    <row r="89" spans="1:22" s="7" customFormat="1" x14ac:dyDescent="0.25">
      <c r="A89" s="7">
        <v>2025</v>
      </c>
      <c r="B89" s="7" t="s">
        <v>25</v>
      </c>
      <c r="C89" s="8">
        <v>45918</v>
      </c>
      <c r="D89" s="7" t="s">
        <v>50</v>
      </c>
      <c r="E89" s="7" t="s">
        <v>51</v>
      </c>
      <c r="F89" s="7" t="s">
        <v>15</v>
      </c>
      <c r="G89" s="7" t="s">
        <v>29</v>
      </c>
      <c r="H89" s="17">
        <v>20000</v>
      </c>
      <c r="I89" s="7" t="s">
        <v>89</v>
      </c>
      <c r="K89" s="1">
        <v>17955</v>
      </c>
      <c r="L89" s="3"/>
      <c r="M89" s="2"/>
      <c r="N89" s="16"/>
      <c r="O89" s="1"/>
      <c r="P89" s="1"/>
      <c r="Q89" s="9"/>
      <c r="S89" s="5"/>
    </row>
    <row r="90" spans="1:22" x14ac:dyDescent="0.25">
      <c r="A90" s="7">
        <v>2025</v>
      </c>
      <c r="B90" s="7" t="s">
        <v>25</v>
      </c>
      <c r="C90" s="8">
        <v>45918</v>
      </c>
      <c r="D90" s="7" t="s">
        <v>39</v>
      </c>
      <c r="E90" s="7" t="s">
        <v>98</v>
      </c>
      <c r="F90" s="11" t="s">
        <v>15</v>
      </c>
      <c r="G90" s="11" t="s">
        <v>29</v>
      </c>
      <c r="H90" s="18">
        <v>20000</v>
      </c>
      <c r="I90" s="7" t="s">
        <v>89</v>
      </c>
      <c r="J90" s="7"/>
      <c r="K90" s="1">
        <v>17360</v>
      </c>
      <c r="N90" s="16"/>
      <c r="O90" s="12"/>
      <c r="Q90" s="9"/>
      <c r="R90" s="7"/>
      <c r="S90" s="5"/>
      <c r="T90" s="7"/>
      <c r="U90" s="7"/>
      <c r="V90" s="7"/>
    </row>
    <row r="91" spans="1:22" s="7" customFormat="1" x14ac:dyDescent="0.25">
      <c r="A91" s="7">
        <v>2025</v>
      </c>
      <c r="B91" s="7" t="s">
        <v>25</v>
      </c>
      <c r="C91" s="8">
        <v>45918</v>
      </c>
      <c r="D91" s="7" t="s">
        <v>41</v>
      </c>
      <c r="E91" s="7" t="s">
        <v>110</v>
      </c>
      <c r="F91" s="7" t="s">
        <v>15</v>
      </c>
      <c r="G91" s="7" t="s">
        <v>29</v>
      </c>
      <c r="H91" s="17">
        <v>14000</v>
      </c>
      <c r="I91" s="7" t="s">
        <v>54</v>
      </c>
      <c r="J91" s="11"/>
      <c r="K91" s="1">
        <v>11185</v>
      </c>
      <c r="L91" s="3"/>
      <c r="M91" s="2"/>
      <c r="N91" s="16"/>
      <c r="O91" s="1"/>
      <c r="P91" s="1"/>
      <c r="Q91" s="9"/>
      <c r="S91" s="5"/>
    </row>
    <row r="92" spans="1:22" s="7" customFormat="1" x14ac:dyDescent="0.25">
      <c r="A92" s="7">
        <v>2025</v>
      </c>
      <c r="B92" s="7" t="s">
        <v>25</v>
      </c>
      <c r="C92" s="8">
        <v>45918</v>
      </c>
      <c r="D92" s="7" t="s">
        <v>40</v>
      </c>
      <c r="E92" s="7" t="s">
        <v>140</v>
      </c>
      <c r="F92" s="7" t="s">
        <v>15</v>
      </c>
      <c r="G92" s="7" t="s">
        <v>29</v>
      </c>
      <c r="H92" s="17">
        <v>16000</v>
      </c>
      <c r="I92" s="7" t="s">
        <v>43</v>
      </c>
      <c r="J92" s="11"/>
      <c r="K92" s="1">
        <v>14800</v>
      </c>
      <c r="L92" s="3"/>
      <c r="M92" s="2"/>
      <c r="N92" s="16"/>
      <c r="O92" s="1"/>
      <c r="P92" s="1"/>
      <c r="Q92" s="9"/>
      <c r="S92" s="5"/>
    </row>
    <row r="93" spans="1:22" s="7" customFormat="1" x14ac:dyDescent="0.25">
      <c r="A93" s="7">
        <v>2025</v>
      </c>
      <c r="B93" s="7" t="s">
        <v>25</v>
      </c>
      <c r="C93" s="8">
        <v>45918</v>
      </c>
      <c r="D93" s="7" t="s">
        <v>41</v>
      </c>
      <c r="E93" s="7" t="s">
        <v>70</v>
      </c>
      <c r="F93" s="7" t="s">
        <v>15</v>
      </c>
      <c r="G93" s="7" t="s">
        <v>29</v>
      </c>
      <c r="H93" s="17">
        <v>15000</v>
      </c>
      <c r="I93" s="7" t="s">
        <v>150</v>
      </c>
      <c r="K93" s="1">
        <v>14610</v>
      </c>
      <c r="L93" s="3"/>
      <c r="M93" s="2"/>
      <c r="N93" s="16"/>
      <c r="O93" s="1"/>
      <c r="P93" s="1"/>
      <c r="Q93" s="9"/>
      <c r="S93" s="5"/>
    </row>
    <row r="94" spans="1:22" s="7" customFormat="1" x14ac:dyDescent="0.25">
      <c r="A94" s="7">
        <v>2025</v>
      </c>
      <c r="B94" s="7" t="s">
        <v>25</v>
      </c>
      <c r="C94" s="8">
        <v>45917</v>
      </c>
      <c r="D94" s="7" t="s">
        <v>41</v>
      </c>
      <c r="E94" s="7" t="s">
        <v>113</v>
      </c>
      <c r="F94" s="7" t="s">
        <v>15</v>
      </c>
      <c r="G94" s="7" t="s">
        <v>29</v>
      </c>
      <c r="H94" s="17">
        <v>16000</v>
      </c>
      <c r="I94" s="7" t="s">
        <v>150</v>
      </c>
      <c r="J94" s="11"/>
      <c r="K94" s="1">
        <v>15225</v>
      </c>
      <c r="L94" s="3"/>
      <c r="M94" s="2"/>
      <c r="N94" s="16"/>
      <c r="O94" s="1"/>
      <c r="P94" s="1"/>
      <c r="Q94" s="9"/>
      <c r="S94" s="5"/>
    </row>
    <row r="95" spans="1:22" s="7" customFormat="1" x14ac:dyDescent="0.25">
      <c r="A95" s="7">
        <v>2025</v>
      </c>
      <c r="B95" s="7" t="s">
        <v>25</v>
      </c>
      <c r="C95" s="8">
        <v>45918</v>
      </c>
      <c r="D95" s="7" t="s">
        <v>39</v>
      </c>
      <c r="E95" s="7" t="s">
        <v>60</v>
      </c>
      <c r="F95" s="7" t="s">
        <v>15</v>
      </c>
      <c r="G95" s="7" t="s">
        <v>29</v>
      </c>
      <c r="H95" s="17">
        <v>16000</v>
      </c>
      <c r="I95" s="7" t="s">
        <v>151</v>
      </c>
      <c r="K95" s="1">
        <v>12795</v>
      </c>
      <c r="L95" s="3"/>
      <c r="M95" s="2"/>
      <c r="N95" s="16"/>
      <c r="O95" s="1"/>
      <c r="P95" s="1"/>
      <c r="Q95" s="9"/>
      <c r="S95" s="5"/>
    </row>
    <row r="96" spans="1:22" s="7" customFormat="1" x14ac:dyDescent="0.25">
      <c r="A96" s="7">
        <v>2025</v>
      </c>
      <c r="B96" s="7" t="s">
        <v>25</v>
      </c>
      <c r="C96" s="8">
        <v>45918</v>
      </c>
      <c r="D96" s="7" t="s">
        <v>41</v>
      </c>
      <c r="E96" s="7" t="s">
        <v>58</v>
      </c>
      <c r="F96" s="7" t="s">
        <v>15</v>
      </c>
      <c r="G96" s="7" t="s">
        <v>29</v>
      </c>
      <c r="H96" s="17">
        <v>16000</v>
      </c>
      <c r="I96" s="7" t="s">
        <v>43</v>
      </c>
      <c r="J96" s="11"/>
      <c r="K96" s="1">
        <v>15395</v>
      </c>
      <c r="L96" s="3"/>
      <c r="M96" s="2"/>
      <c r="N96" s="16"/>
      <c r="O96" s="1"/>
      <c r="P96" s="1"/>
      <c r="Q96" s="9"/>
      <c r="S96" s="5"/>
    </row>
    <row r="97" spans="1:22" s="7" customFormat="1" x14ac:dyDescent="0.25">
      <c r="A97" s="7">
        <v>2025</v>
      </c>
      <c r="B97" s="7" t="s">
        <v>25</v>
      </c>
      <c r="C97" s="8">
        <v>45919</v>
      </c>
      <c r="D97" s="7" t="s">
        <v>41</v>
      </c>
      <c r="E97" s="7" t="s">
        <v>109</v>
      </c>
      <c r="F97" s="7" t="s">
        <v>15</v>
      </c>
      <c r="G97" s="7" t="s">
        <v>29</v>
      </c>
      <c r="H97" s="17">
        <v>14000</v>
      </c>
      <c r="I97" s="7" t="s">
        <v>74</v>
      </c>
      <c r="K97" s="1">
        <v>7720</v>
      </c>
      <c r="L97" s="3"/>
      <c r="M97" s="2"/>
      <c r="N97" s="16"/>
      <c r="O97" s="1"/>
      <c r="P97" s="1"/>
      <c r="Q97" s="9"/>
      <c r="S97" s="5"/>
    </row>
    <row r="98" spans="1:22" s="7" customFormat="1" x14ac:dyDescent="0.25">
      <c r="A98" s="7">
        <v>2025</v>
      </c>
      <c r="B98" s="7" t="s">
        <v>30</v>
      </c>
      <c r="C98" s="8">
        <v>45922</v>
      </c>
      <c r="D98" s="7" t="s">
        <v>41</v>
      </c>
      <c r="E98" s="7" t="s">
        <v>86</v>
      </c>
      <c r="F98" s="7" t="s">
        <v>15</v>
      </c>
      <c r="G98" s="7" t="s">
        <v>29</v>
      </c>
      <c r="H98" s="17">
        <v>15000</v>
      </c>
      <c r="I98" s="7" t="s">
        <v>89</v>
      </c>
      <c r="K98" s="1">
        <v>18570</v>
      </c>
      <c r="L98" s="3"/>
      <c r="M98" s="2"/>
      <c r="N98" s="16"/>
      <c r="O98" s="1"/>
      <c r="P98" s="1"/>
      <c r="Q98" s="9"/>
      <c r="S98" s="5"/>
    </row>
    <row r="99" spans="1:22" x14ac:dyDescent="0.25">
      <c r="A99" s="7">
        <v>2025</v>
      </c>
      <c r="B99" s="7" t="s">
        <v>25</v>
      </c>
      <c r="C99" s="8">
        <v>45919</v>
      </c>
      <c r="D99" s="7" t="s">
        <v>39</v>
      </c>
      <c r="E99" s="7" t="s">
        <v>94</v>
      </c>
      <c r="F99" s="11" t="s">
        <v>15</v>
      </c>
      <c r="G99" s="11" t="s">
        <v>29</v>
      </c>
      <c r="H99" s="18">
        <v>24000</v>
      </c>
      <c r="I99" s="7" t="s">
        <v>91</v>
      </c>
      <c r="J99" s="7"/>
      <c r="K99" s="1">
        <v>18285</v>
      </c>
      <c r="N99" s="16"/>
      <c r="O99" s="12"/>
      <c r="Q99" s="9"/>
      <c r="R99" s="7"/>
      <c r="S99" s="5"/>
      <c r="T99" s="7"/>
      <c r="U99" s="7"/>
      <c r="V99" s="7"/>
    </row>
    <row r="100" spans="1:22" s="7" customFormat="1" x14ac:dyDescent="0.25">
      <c r="A100" s="7">
        <v>2025</v>
      </c>
      <c r="B100" s="7" t="s">
        <v>25</v>
      </c>
      <c r="C100" s="8">
        <v>45919</v>
      </c>
      <c r="D100" s="7" t="s">
        <v>41</v>
      </c>
      <c r="E100" s="7" t="s">
        <v>143</v>
      </c>
      <c r="F100" s="7" t="s">
        <v>15</v>
      </c>
      <c r="G100" s="7" t="s">
        <v>29</v>
      </c>
      <c r="H100" s="17">
        <v>30000</v>
      </c>
      <c r="I100" s="7" t="s">
        <v>151</v>
      </c>
      <c r="K100" s="1">
        <f>SUM(6805+6470)</f>
        <v>13275</v>
      </c>
      <c r="L100" s="3"/>
      <c r="M100" s="2"/>
      <c r="N100" s="16"/>
      <c r="O100" s="1"/>
      <c r="P100" s="1"/>
      <c r="Q100" s="9"/>
      <c r="S100" s="5"/>
    </row>
    <row r="101" spans="1:22" s="7" customFormat="1" x14ac:dyDescent="0.25">
      <c r="A101" s="7">
        <v>2025</v>
      </c>
      <c r="B101" s="7" t="s">
        <v>25</v>
      </c>
      <c r="C101" s="8">
        <v>45919</v>
      </c>
      <c r="D101" s="7" t="s">
        <v>41</v>
      </c>
      <c r="E101" s="7" t="s">
        <v>143</v>
      </c>
      <c r="F101" s="7" t="s">
        <v>15</v>
      </c>
      <c r="G101" s="7" t="s">
        <v>29</v>
      </c>
      <c r="H101" s="17"/>
      <c r="I101" s="7" t="s">
        <v>150</v>
      </c>
      <c r="K101" s="1">
        <v>14860</v>
      </c>
      <c r="L101" s="3"/>
      <c r="M101" s="2"/>
      <c r="N101" s="16"/>
      <c r="O101" s="1"/>
      <c r="P101" s="1"/>
      <c r="Q101" s="9"/>
      <c r="S101" s="5"/>
    </row>
    <row r="102" spans="1:22" s="7" customFormat="1" x14ac:dyDescent="0.25">
      <c r="A102" s="7">
        <v>2025</v>
      </c>
      <c r="B102" s="7" t="s">
        <v>25</v>
      </c>
      <c r="C102" s="8">
        <v>45919</v>
      </c>
      <c r="D102" s="7" t="s">
        <v>41</v>
      </c>
      <c r="E102" s="7" t="s">
        <v>88</v>
      </c>
      <c r="F102" s="7" t="s">
        <v>15</v>
      </c>
      <c r="G102" s="7" t="s">
        <v>29</v>
      </c>
      <c r="H102" s="17">
        <v>14000</v>
      </c>
      <c r="I102" s="7" t="s">
        <v>150</v>
      </c>
      <c r="K102" s="1">
        <v>13285</v>
      </c>
      <c r="L102" s="3"/>
      <c r="M102" s="2"/>
      <c r="N102" s="16"/>
      <c r="O102" s="1"/>
      <c r="P102" s="1"/>
      <c r="Q102" s="9"/>
      <c r="S102" s="5"/>
    </row>
    <row r="103" spans="1:22" s="7" customFormat="1" x14ac:dyDescent="0.25">
      <c r="A103" s="7">
        <v>2025</v>
      </c>
      <c r="B103" s="7" t="s">
        <v>25</v>
      </c>
      <c r="C103" s="8">
        <v>45919</v>
      </c>
      <c r="D103" s="7" t="s">
        <v>40</v>
      </c>
      <c r="E103" s="7" t="s">
        <v>115</v>
      </c>
      <c r="F103" s="7" t="s">
        <v>15</v>
      </c>
      <c r="G103" s="7" t="s">
        <v>29</v>
      </c>
      <c r="H103" s="17">
        <v>32000</v>
      </c>
      <c r="I103" s="7" t="s">
        <v>43</v>
      </c>
      <c r="J103" s="11"/>
      <c r="K103" s="1">
        <v>16525</v>
      </c>
      <c r="L103" s="3"/>
      <c r="M103" s="2"/>
      <c r="N103" s="16"/>
      <c r="O103" s="1"/>
      <c r="P103" s="1"/>
      <c r="Q103" s="9"/>
      <c r="S103" s="5"/>
    </row>
    <row r="104" spans="1:22" s="7" customFormat="1" x14ac:dyDescent="0.25">
      <c r="A104" s="7">
        <v>2025</v>
      </c>
      <c r="B104" s="7" t="s">
        <v>25</v>
      </c>
      <c r="C104" s="8">
        <v>45922</v>
      </c>
      <c r="D104" s="7" t="s">
        <v>41</v>
      </c>
      <c r="E104" s="7" t="s">
        <v>71</v>
      </c>
      <c r="F104" s="7" t="s">
        <v>19</v>
      </c>
      <c r="G104" s="7" t="s">
        <v>13</v>
      </c>
      <c r="H104" s="17">
        <v>5000</v>
      </c>
      <c r="I104" s="7" t="s">
        <v>43</v>
      </c>
      <c r="K104" s="1">
        <v>3270</v>
      </c>
      <c r="L104" s="3"/>
      <c r="M104" s="2"/>
      <c r="N104" s="16"/>
      <c r="O104" s="1"/>
      <c r="P104" s="1"/>
      <c r="Q104" s="9"/>
      <c r="S104" s="5"/>
    </row>
    <row r="105" spans="1:22" s="7" customFormat="1" x14ac:dyDescent="0.25">
      <c r="A105" s="7">
        <v>2025</v>
      </c>
      <c r="B105" s="7" t="s">
        <v>25</v>
      </c>
      <c r="C105" s="8">
        <v>45922</v>
      </c>
      <c r="D105" s="7" t="s">
        <v>41</v>
      </c>
      <c r="E105" s="7" t="s">
        <v>108</v>
      </c>
      <c r="F105" s="7" t="s">
        <v>19</v>
      </c>
      <c r="G105" s="7" t="s">
        <v>29</v>
      </c>
      <c r="H105" s="17">
        <v>11000</v>
      </c>
      <c r="I105" s="7" t="s">
        <v>43</v>
      </c>
      <c r="K105" s="1">
        <v>7495</v>
      </c>
      <c r="L105" s="3"/>
      <c r="M105" s="2"/>
      <c r="N105" s="16"/>
      <c r="O105" s="1"/>
      <c r="P105" s="1"/>
      <c r="Q105" s="9"/>
      <c r="S105" s="5"/>
    </row>
    <row r="106" spans="1:22" s="7" customFormat="1" x14ac:dyDescent="0.25">
      <c r="A106" s="7">
        <v>2025</v>
      </c>
      <c r="B106" s="7" t="s">
        <v>25</v>
      </c>
      <c r="C106" s="8">
        <v>45922</v>
      </c>
      <c r="D106" s="7" t="s">
        <v>41</v>
      </c>
      <c r="E106" s="7" t="s">
        <v>158</v>
      </c>
      <c r="F106" s="7" t="s">
        <v>19</v>
      </c>
      <c r="G106" s="7" t="s">
        <v>29</v>
      </c>
      <c r="H106" s="17">
        <v>7500</v>
      </c>
      <c r="I106" s="7" t="s">
        <v>43</v>
      </c>
      <c r="K106" s="1">
        <v>3855</v>
      </c>
      <c r="L106" s="3"/>
      <c r="M106" s="2"/>
      <c r="N106" s="16"/>
      <c r="O106" s="1"/>
      <c r="P106" s="1"/>
      <c r="Q106" s="9"/>
      <c r="S106" s="5"/>
    </row>
    <row r="107" spans="1:22" s="7" customFormat="1" x14ac:dyDescent="0.25">
      <c r="A107" s="7">
        <v>2025</v>
      </c>
      <c r="B107" s="7" t="s">
        <v>30</v>
      </c>
      <c r="C107" s="8">
        <v>45922</v>
      </c>
      <c r="D107" s="7" t="s">
        <v>175</v>
      </c>
      <c r="E107" s="7" t="s">
        <v>90</v>
      </c>
      <c r="F107" s="7" t="s">
        <v>15</v>
      </c>
      <c r="G107" s="7" t="s">
        <v>29</v>
      </c>
      <c r="H107" s="17">
        <v>20000</v>
      </c>
      <c r="I107" s="7" t="s">
        <v>57</v>
      </c>
      <c r="K107" s="1">
        <v>32645</v>
      </c>
      <c r="L107" s="3"/>
      <c r="M107" s="2"/>
      <c r="N107" s="16"/>
      <c r="O107" s="1"/>
      <c r="P107" s="1"/>
      <c r="Q107" s="9"/>
      <c r="S107" s="5"/>
    </row>
    <row r="108" spans="1:22" s="7" customFormat="1" x14ac:dyDescent="0.25">
      <c r="A108" s="7">
        <v>2025</v>
      </c>
      <c r="B108" s="7" t="s">
        <v>30</v>
      </c>
      <c r="C108" s="8">
        <v>45922</v>
      </c>
      <c r="D108" s="7" t="s">
        <v>41</v>
      </c>
      <c r="E108" s="7" t="s">
        <v>87</v>
      </c>
      <c r="F108" s="7" t="s">
        <v>15</v>
      </c>
      <c r="G108" s="7" t="s">
        <v>29</v>
      </c>
      <c r="H108" s="17">
        <v>24000</v>
      </c>
      <c r="I108" s="7" t="s">
        <v>57</v>
      </c>
      <c r="K108" s="1">
        <v>20190</v>
      </c>
      <c r="L108" s="3"/>
      <c r="M108" s="2"/>
      <c r="N108" s="16"/>
      <c r="O108" s="1"/>
      <c r="P108" s="1"/>
      <c r="Q108" s="9"/>
      <c r="S108" s="5"/>
    </row>
    <row r="109" spans="1:22" s="7" customFormat="1" x14ac:dyDescent="0.25">
      <c r="A109" s="7">
        <v>2025</v>
      </c>
      <c r="B109" s="7" t="s">
        <v>30</v>
      </c>
      <c r="C109" s="8">
        <v>45922</v>
      </c>
      <c r="D109" s="7" t="s">
        <v>41</v>
      </c>
      <c r="E109" s="7" t="s">
        <v>75</v>
      </c>
      <c r="F109" s="7" t="s">
        <v>15</v>
      </c>
      <c r="G109" s="7" t="s">
        <v>29</v>
      </c>
      <c r="H109" s="17">
        <v>15000</v>
      </c>
      <c r="I109" s="7" t="s">
        <v>57</v>
      </c>
      <c r="K109" s="1">
        <v>5035</v>
      </c>
      <c r="L109" s="3"/>
      <c r="M109" s="2"/>
      <c r="N109" s="16"/>
      <c r="O109" s="1"/>
      <c r="P109" s="1"/>
      <c r="Q109" s="9"/>
      <c r="S109" s="5"/>
    </row>
    <row r="110" spans="1:22" s="7" customFormat="1" x14ac:dyDescent="0.25">
      <c r="A110" s="7">
        <v>2025</v>
      </c>
      <c r="B110" s="7" t="s">
        <v>30</v>
      </c>
      <c r="C110" s="8">
        <v>45922</v>
      </c>
      <c r="D110" s="7" t="s">
        <v>41</v>
      </c>
      <c r="E110" s="7" t="s">
        <v>82</v>
      </c>
      <c r="F110" s="7" t="s">
        <v>15</v>
      </c>
      <c r="G110" s="7" t="s">
        <v>29</v>
      </c>
      <c r="H110" s="17">
        <v>15000</v>
      </c>
      <c r="I110" s="7" t="s">
        <v>43</v>
      </c>
      <c r="J110" s="11"/>
      <c r="K110" s="1">
        <v>7500</v>
      </c>
      <c r="L110" s="3"/>
      <c r="M110" s="2"/>
      <c r="N110" s="16"/>
      <c r="O110" s="1"/>
      <c r="P110" s="1"/>
      <c r="Q110" s="9"/>
      <c r="S110" s="5"/>
    </row>
    <row r="111" spans="1:22" s="7" customFormat="1" ht="15.75" x14ac:dyDescent="0.25">
      <c r="A111" s="7">
        <v>2025</v>
      </c>
      <c r="B111" s="7" t="s">
        <v>30</v>
      </c>
      <c r="C111" s="8">
        <v>45922</v>
      </c>
      <c r="D111" s="7" t="s">
        <v>41</v>
      </c>
      <c r="E111" s="27" t="s">
        <v>174</v>
      </c>
      <c r="F111" s="7" t="s">
        <v>15</v>
      </c>
      <c r="G111" s="7" t="s">
        <v>29</v>
      </c>
      <c r="H111" s="17">
        <v>20000</v>
      </c>
      <c r="I111" s="7" t="s">
        <v>43</v>
      </c>
      <c r="K111" s="1">
        <f>21600+7205</f>
        <v>28805</v>
      </c>
      <c r="L111" s="3"/>
      <c r="M111" s="2"/>
      <c r="N111" s="16"/>
      <c r="O111" s="1"/>
      <c r="P111" s="1"/>
      <c r="Q111" s="9"/>
      <c r="S111" s="5"/>
    </row>
    <row r="112" spans="1:22" s="7" customFormat="1" x14ac:dyDescent="0.25">
      <c r="A112" s="7">
        <v>2025</v>
      </c>
      <c r="B112" s="7" t="s">
        <v>30</v>
      </c>
      <c r="C112" s="8">
        <v>45922</v>
      </c>
      <c r="D112" s="7" t="s">
        <v>40</v>
      </c>
      <c r="E112" s="7" t="s">
        <v>52</v>
      </c>
      <c r="F112" s="7" t="s">
        <v>15</v>
      </c>
      <c r="G112" s="7" t="s">
        <v>29</v>
      </c>
      <c r="H112" s="17">
        <v>16000</v>
      </c>
      <c r="I112" s="7" t="s">
        <v>151</v>
      </c>
      <c r="J112" s="11"/>
      <c r="K112" s="1">
        <v>15215</v>
      </c>
      <c r="L112" s="3"/>
      <c r="M112" s="2"/>
      <c r="N112" s="16"/>
      <c r="O112" s="1"/>
      <c r="P112" s="1"/>
      <c r="Q112" s="9"/>
      <c r="S112" s="5"/>
    </row>
    <row r="113" spans="2:22" s="7" customFormat="1" x14ac:dyDescent="0.25">
      <c r="C113" s="8"/>
      <c r="H113" s="1">
        <f>SUM(H2:H112)</f>
        <v>1934000</v>
      </c>
      <c r="K113" s="1">
        <f>SUM(K2:K112)</f>
        <v>1670475</v>
      </c>
      <c r="L113" s="3"/>
      <c r="M113" s="2"/>
      <c r="N113" s="16"/>
      <c r="O113" s="1"/>
      <c r="P113" s="1"/>
      <c r="Q113" s="9"/>
      <c r="S113" s="5"/>
    </row>
    <row r="114" spans="2:22" x14ac:dyDescent="0.25">
      <c r="H114" s="7" t="s">
        <v>148</v>
      </c>
    </row>
    <row r="115" spans="2:22" x14ac:dyDescent="0.25">
      <c r="B115" s="7"/>
      <c r="C115" s="8"/>
      <c r="D115" s="7"/>
      <c r="E115" s="7"/>
      <c r="F115" s="11"/>
      <c r="G115" s="11"/>
      <c r="H115" s="18"/>
      <c r="I115" s="7"/>
      <c r="J115" s="11"/>
      <c r="N115" s="16"/>
      <c r="O115" s="12"/>
      <c r="Q115" s="9"/>
      <c r="R115" s="7"/>
      <c r="S115" s="5"/>
      <c r="T115" s="7"/>
      <c r="U115" s="7"/>
      <c r="V115" s="7"/>
    </row>
  </sheetData>
  <autoFilter ref="A1:V114" xr:uid="{534866F4-3AF9-48C8-AC98-22065A6825C6}"/>
  <pageMargins left="0.51181102362204722" right="0.11811023622047245" top="0.59055118110236227" bottom="0.19685039370078741" header="0.31496062992125984" footer="0.31496062992125984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B75E-CB13-4E92-A0A8-B549F8EE414D}">
  <dimension ref="A1:K112"/>
  <sheetViews>
    <sheetView workbookViewId="0">
      <selection activeCell="G106" sqref="G106"/>
    </sheetView>
  </sheetViews>
  <sheetFormatPr baseColWidth="10" defaultRowHeight="15" x14ac:dyDescent="0.25"/>
  <cols>
    <col min="1" max="1" width="8.28515625" bestFit="1" customWidth="1"/>
    <col min="2" max="2" width="10.42578125" bestFit="1" customWidth="1"/>
    <col min="3" max="3" width="38.7109375" bestFit="1" customWidth="1"/>
    <col min="4" max="4" width="60.5703125" bestFit="1" customWidth="1"/>
    <col min="5" max="5" width="18.140625" bestFit="1" customWidth="1"/>
    <col min="7" max="7" width="13.140625" bestFit="1" customWidth="1"/>
    <col min="8" max="8" width="14.7109375" style="2" bestFit="1" customWidth="1"/>
    <col min="9" max="9" width="17.7109375" bestFit="1" customWidth="1"/>
    <col min="10" max="11" width="11.42578125" style="2"/>
  </cols>
  <sheetData>
    <row r="1" spans="1:11" ht="45" x14ac:dyDescent="0.25">
      <c r="A1" s="6" t="s">
        <v>1</v>
      </c>
      <c r="B1" s="20" t="s">
        <v>4</v>
      </c>
      <c r="C1" s="6" t="s">
        <v>33</v>
      </c>
      <c r="D1" s="6" t="s">
        <v>0</v>
      </c>
      <c r="E1" s="6" t="s">
        <v>2</v>
      </c>
      <c r="F1" s="6" t="s">
        <v>55</v>
      </c>
      <c r="G1" s="19" t="s">
        <v>3</v>
      </c>
      <c r="K1" s="2" t="s">
        <v>137</v>
      </c>
    </row>
    <row r="2" spans="1:11" x14ac:dyDescent="0.25">
      <c r="A2" s="7" t="s">
        <v>25</v>
      </c>
      <c r="B2" s="8">
        <v>45901</v>
      </c>
      <c r="C2" s="7" t="s">
        <v>26</v>
      </c>
      <c r="D2" s="7" t="s">
        <v>26</v>
      </c>
      <c r="E2" s="7" t="s">
        <v>16</v>
      </c>
      <c r="F2" s="7" t="s">
        <v>13</v>
      </c>
      <c r="G2" s="17">
        <v>10000</v>
      </c>
      <c r="I2" t="s">
        <v>154</v>
      </c>
      <c r="J2" s="2">
        <v>0.6</v>
      </c>
      <c r="K2" s="2">
        <f>SUM(J2*0.78)</f>
        <v>0.46799999999999997</v>
      </c>
    </row>
    <row r="3" spans="1:11" x14ac:dyDescent="0.25">
      <c r="A3" s="7" t="s">
        <v>25</v>
      </c>
      <c r="B3" s="8">
        <v>45902</v>
      </c>
      <c r="C3" s="7" t="s">
        <v>42</v>
      </c>
      <c r="D3" s="7" t="s">
        <v>37</v>
      </c>
      <c r="E3" s="7" t="s">
        <v>15</v>
      </c>
      <c r="F3" s="7" t="s">
        <v>13</v>
      </c>
      <c r="G3" s="17">
        <v>45000</v>
      </c>
      <c r="I3" t="s">
        <v>155</v>
      </c>
      <c r="J3" s="2">
        <f>SUM(0.7)</f>
        <v>0.7</v>
      </c>
      <c r="K3" s="2">
        <f>SUM(J3*0.78)</f>
        <v>0.54599999999999993</v>
      </c>
    </row>
    <row r="4" spans="1:11" x14ac:dyDescent="0.25">
      <c r="A4" s="7" t="s">
        <v>25</v>
      </c>
      <c r="B4" s="8">
        <v>45903</v>
      </c>
      <c r="C4" s="7" t="s">
        <v>42</v>
      </c>
      <c r="D4" s="7" t="s">
        <v>79</v>
      </c>
      <c r="E4" t="s">
        <v>17</v>
      </c>
      <c r="F4" s="7" t="s">
        <v>29</v>
      </c>
      <c r="G4" s="17">
        <v>16000</v>
      </c>
      <c r="I4" t="s">
        <v>156</v>
      </c>
      <c r="J4" s="2">
        <v>0.9</v>
      </c>
      <c r="K4" s="2">
        <f>SUM(J4*0.78)</f>
        <v>0.70200000000000007</v>
      </c>
    </row>
    <row r="5" spans="1:11" x14ac:dyDescent="0.25">
      <c r="A5" s="7" t="s">
        <v>25</v>
      </c>
      <c r="B5" s="8">
        <v>45903</v>
      </c>
      <c r="C5" s="7" t="s">
        <v>41</v>
      </c>
      <c r="D5" s="7" t="s">
        <v>90</v>
      </c>
      <c r="E5" s="7" t="s">
        <v>17</v>
      </c>
      <c r="F5" s="7" t="s">
        <v>29</v>
      </c>
      <c r="G5" s="17">
        <v>15000</v>
      </c>
    </row>
    <row r="6" spans="1:11" x14ac:dyDescent="0.25">
      <c r="A6" s="7" t="s">
        <v>25</v>
      </c>
      <c r="B6" s="8">
        <v>45908</v>
      </c>
      <c r="C6" s="7" t="s">
        <v>41</v>
      </c>
      <c r="D6" s="7" t="s">
        <v>90</v>
      </c>
      <c r="E6" s="7" t="s">
        <v>16</v>
      </c>
      <c r="F6" s="7" t="s">
        <v>29</v>
      </c>
      <c r="G6" s="17">
        <v>15000</v>
      </c>
    </row>
    <row r="7" spans="1:11" x14ac:dyDescent="0.25">
      <c r="A7" s="7" t="s">
        <v>25</v>
      </c>
      <c r="B7" s="8">
        <v>45908</v>
      </c>
      <c r="C7" s="7" t="s">
        <v>41</v>
      </c>
      <c r="D7" s="7" t="s">
        <v>47</v>
      </c>
      <c r="E7" s="7" t="s">
        <v>16</v>
      </c>
      <c r="F7" s="7" t="s">
        <v>29</v>
      </c>
      <c r="G7" s="17">
        <v>16000</v>
      </c>
    </row>
    <row r="8" spans="1:11" x14ac:dyDescent="0.25">
      <c r="A8" s="7" t="s">
        <v>25</v>
      </c>
      <c r="B8" s="8">
        <v>45908</v>
      </c>
      <c r="C8" s="7" t="s">
        <v>41</v>
      </c>
      <c r="D8" s="7" t="s">
        <v>47</v>
      </c>
      <c r="E8" s="7" t="s">
        <v>16</v>
      </c>
      <c r="F8" s="7" t="s">
        <v>29</v>
      </c>
      <c r="G8" s="17">
        <v>7000</v>
      </c>
    </row>
    <row r="9" spans="1:11" x14ac:dyDescent="0.25">
      <c r="A9" s="7" t="s">
        <v>25</v>
      </c>
      <c r="B9" s="8">
        <v>45908</v>
      </c>
      <c r="C9" s="7" t="s">
        <v>41</v>
      </c>
      <c r="D9" s="7" t="s">
        <v>49</v>
      </c>
      <c r="E9" s="7" t="s">
        <v>16</v>
      </c>
      <c r="F9" s="7" t="s">
        <v>29</v>
      </c>
      <c r="G9" s="17">
        <v>7000</v>
      </c>
    </row>
    <row r="10" spans="1:11" x14ac:dyDescent="0.25">
      <c r="A10" s="7" t="s">
        <v>25</v>
      </c>
      <c r="B10" s="8">
        <v>45908</v>
      </c>
      <c r="C10" s="7" t="s">
        <v>50</v>
      </c>
      <c r="D10" s="7" t="s">
        <v>51</v>
      </c>
      <c r="E10" s="7" t="s">
        <v>16</v>
      </c>
      <c r="F10" s="7" t="s">
        <v>29</v>
      </c>
      <c r="G10" s="17">
        <v>12000</v>
      </c>
    </row>
    <row r="11" spans="1:11" x14ac:dyDescent="0.25">
      <c r="A11" s="7" t="s">
        <v>25</v>
      </c>
      <c r="B11" s="8">
        <v>45908</v>
      </c>
      <c r="C11" s="7" t="s">
        <v>41</v>
      </c>
      <c r="D11" s="7" t="s">
        <v>86</v>
      </c>
      <c r="E11" s="7" t="s">
        <v>16</v>
      </c>
      <c r="F11" s="7" t="s">
        <v>29</v>
      </c>
      <c r="G11" s="17">
        <v>30000</v>
      </c>
    </row>
    <row r="12" spans="1:11" x14ac:dyDescent="0.25">
      <c r="A12" s="7" t="s">
        <v>25</v>
      </c>
      <c r="B12" s="8">
        <v>45908</v>
      </c>
      <c r="C12" s="7" t="s">
        <v>41</v>
      </c>
      <c r="D12" s="7" t="s">
        <v>86</v>
      </c>
      <c r="E12" s="7" t="s">
        <v>16</v>
      </c>
      <c r="F12" s="7" t="s">
        <v>29</v>
      </c>
      <c r="G12" s="17"/>
    </row>
    <row r="13" spans="1:11" x14ac:dyDescent="0.25">
      <c r="A13" s="7" t="s">
        <v>25</v>
      </c>
      <c r="B13" s="8">
        <v>45908</v>
      </c>
      <c r="C13" s="7" t="s">
        <v>41</v>
      </c>
      <c r="D13" s="7" t="s">
        <v>48</v>
      </c>
      <c r="E13" s="7" t="s">
        <v>16</v>
      </c>
      <c r="F13" s="7" t="s">
        <v>29</v>
      </c>
      <c r="G13" s="17">
        <v>15000</v>
      </c>
    </row>
    <row r="14" spans="1:11" x14ac:dyDescent="0.25">
      <c r="A14" s="7" t="s">
        <v>25</v>
      </c>
      <c r="B14" s="8">
        <v>45908</v>
      </c>
      <c r="C14" s="7" t="s">
        <v>41</v>
      </c>
      <c r="D14" s="7" t="s">
        <v>48</v>
      </c>
      <c r="E14" s="7" t="s">
        <v>16</v>
      </c>
      <c r="F14" s="7" t="s">
        <v>29</v>
      </c>
      <c r="G14" s="17">
        <v>5000</v>
      </c>
    </row>
    <row r="15" spans="1:11" x14ac:dyDescent="0.25">
      <c r="A15" s="7"/>
      <c r="B15" s="8"/>
      <c r="C15" s="7"/>
      <c r="D15" s="7"/>
      <c r="E15" s="7"/>
      <c r="F15" s="7"/>
      <c r="G15" s="17">
        <f>SUM(G2:G14)</f>
        <v>193000</v>
      </c>
      <c r="H15" s="2">
        <f>SUM(G15*K2)</f>
        <v>90324</v>
      </c>
    </row>
    <row r="16" spans="1:11" x14ac:dyDescent="0.25">
      <c r="A16" s="7" t="s">
        <v>25</v>
      </c>
      <c r="B16" s="8">
        <v>45908</v>
      </c>
      <c r="C16" s="7" t="s">
        <v>26</v>
      </c>
      <c r="D16" s="7" t="s">
        <v>26</v>
      </c>
      <c r="E16" s="7" t="s">
        <v>18</v>
      </c>
      <c r="F16" s="7" t="s">
        <v>13</v>
      </c>
      <c r="G16" s="17">
        <v>10000</v>
      </c>
    </row>
    <row r="17" spans="1:7" x14ac:dyDescent="0.25">
      <c r="A17" s="7" t="s">
        <v>25</v>
      </c>
      <c r="B17" s="8">
        <v>45909</v>
      </c>
      <c r="C17" s="7" t="s">
        <v>41</v>
      </c>
      <c r="D17" s="7" t="s">
        <v>86</v>
      </c>
      <c r="E17" s="7" t="s">
        <v>59</v>
      </c>
      <c r="F17" s="7" t="s">
        <v>29</v>
      </c>
      <c r="G17" s="17">
        <v>13000</v>
      </c>
    </row>
    <row r="18" spans="1:7" x14ac:dyDescent="0.25">
      <c r="A18" s="7" t="s">
        <v>25</v>
      </c>
      <c r="B18" s="8">
        <v>45913</v>
      </c>
      <c r="C18" s="7" t="s">
        <v>42</v>
      </c>
      <c r="D18" s="7" t="s">
        <v>37</v>
      </c>
      <c r="E18" s="7" t="s">
        <v>15</v>
      </c>
      <c r="F18" s="7" t="s">
        <v>13</v>
      </c>
      <c r="G18" s="17">
        <v>45000</v>
      </c>
    </row>
    <row r="19" spans="1:7" x14ac:dyDescent="0.25">
      <c r="A19" t="s">
        <v>25</v>
      </c>
      <c r="B19" s="8"/>
      <c r="C19" t="s">
        <v>42</v>
      </c>
      <c r="D19" t="s">
        <v>72</v>
      </c>
      <c r="E19" s="7" t="s">
        <v>15</v>
      </c>
      <c r="F19" t="s">
        <v>13</v>
      </c>
      <c r="G19" s="18">
        <v>16000</v>
      </c>
    </row>
    <row r="20" spans="1:7" x14ac:dyDescent="0.25">
      <c r="A20" s="7" t="s">
        <v>25</v>
      </c>
      <c r="B20" s="8"/>
      <c r="C20" s="7" t="s">
        <v>28</v>
      </c>
      <c r="D20" s="7" t="s">
        <v>28</v>
      </c>
      <c r="E20" s="7" t="s">
        <v>20</v>
      </c>
      <c r="F20" s="7" t="s">
        <v>13</v>
      </c>
      <c r="G20" s="17">
        <v>20000</v>
      </c>
    </row>
    <row r="21" spans="1:7" x14ac:dyDescent="0.25">
      <c r="A21" s="7" t="s">
        <v>25</v>
      </c>
      <c r="B21" s="8"/>
      <c r="C21" s="7" t="s">
        <v>39</v>
      </c>
      <c r="D21" s="7" t="s">
        <v>65</v>
      </c>
      <c r="E21" s="7" t="s">
        <v>20</v>
      </c>
      <c r="F21" s="7" t="s">
        <v>13</v>
      </c>
      <c r="G21" s="17">
        <v>32000</v>
      </c>
    </row>
    <row r="22" spans="1:7" x14ac:dyDescent="0.25">
      <c r="A22" s="7" t="s">
        <v>31</v>
      </c>
      <c r="B22" s="8">
        <v>45915</v>
      </c>
      <c r="C22" s="7" t="s">
        <v>39</v>
      </c>
      <c r="D22" s="7" t="s">
        <v>118</v>
      </c>
      <c r="E22" s="7" t="s">
        <v>20</v>
      </c>
      <c r="F22" s="7" t="s">
        <v>13</v>
      </c>
      <c r="G22" s="17">
        <v>35000</v>
      </c>
    </row>
    <row r="23" spans="1:7" x14ac:dyDescent="0.25">
      <c r="A23" s="7" t="s">
        <v>31</v>
      </c>
      <c r="B23" s="8"/>
      <c r="C23" s="7" t="s">
        <v>39</v>
      </c>
      <c r="D23" s="7" t="s">
        <v>97</v>
      </c>
      <c r="E23" s="11" t="s">
        <v>15</v>
      </c>
      <c r="F23" s="11" t="s">
        <v>13</v>
      </c>
      <c r="G23" s="18">
        <v>60000</v>
      </c>
    </row>
    <row r="24" spans="1:7" x14ac:dyDescent="0.25">
      <c r="A24" s="7" t="s">
        <v>31</v>
      </c>
      <c r="B24" s="8"/>
      <c r="C24" s="7" t="s">
        <v>41</v>
      </c>
      <c r="D24" s="7" t="s">
        <v>71</v>
      </c>
      <c r="E24" s="7" t="s">
        <v>15</v>
      </c>
      <c r="F24" s="7" t="s">
        <v>13</v>
      </c>
      <c r="G24" s="17">
        <v>15000</v>
      </c>
    </row>
    <row r="25" spans="1:7" x14ac:dyDescent="0.25">
      <c r="A25" s="7" t="s">
        <v>31</v>
      </c>
      <c r="B25" s="8"/>
      <c r="C25" t="s">
        <v>76</v>
      </c>
      <c r="D25" t="s">
        <v>76</v>
      </c>
      <c r="E25" t="s">
        <v>15</v>
      </c>
      <c r="F25" t="s">
        <v>13</v>
      </c>
      <c r="G25" s="18">
        <v>14000</v>
      </c>
    </row>
    <row r="26" spans="1:7" x14ac:dyDescent="0.25">
      <c r="A26" s="7" t="s">
        <v>25</v>
      </c>
      <c r="B26" s="8">
        <v>45916</v>
      </c>
      <c r="C26" s="7" t="s">
        <v>39</v>
      </c>
      <c r="D26" s="7" t="s">
        <v>66</v>
      </c>
      <c r="E26" s="11" t="s">
        <v>15</v>
      </c>
      <c r="F26" s="11" t="s">
        <v>13</v>
      </c>
      <c r="G26" s="18">
        <v>45000</v>
      </c>
    </row>
    <row r="27" spans="1:7" x14ac:dyDescent="0.25">
      <c r="A27" s="7" t="s">
        <v>25</v>
      </c>
      <c r="B27" s="8"/>
      <c r="C27" s="7" t="s">
        <v>39</v>
      </c>
      <c r="D27" s="11" t="s">
        <v>152</v>
      </c>
      <c r="E27" s="11" t="s">
        <v>15</v>
      </c>
      <c r="F27" s="11" t="s">
        <v>13</v>
      </c>
      <c r="G27" s="12">
        <v>16000</v>
      </c>
    </row>
    <row r="28" spans="1:7" x14ac:dyDescent="0.25">
      <c r="A28" s="7" t="s">
        <v>25</v>
      </c>
      <c r="B28" s="8"/>
      <c r="C28" s="7" t="s">
        <v>39</v>
      </c>
      <c r="D28" s="11" t="s">
        <v>102</v>
      </c>
      <c r="E28" s="11" t="s">
        <v>15</v>
      </c>
      <c r="F28" s="11" t="s">
        <v>13</v>
      </c>
      <c r="G28" s="18">
        <v>45000</v>
      </c>
    </row>
    <row r="29" spans="1:7" x14ac:dyDescent="0.25">
      <c r="A29" s="7" t="s">
        <v>25</v>
      </c>
      <c r="B29" s="8"/>
      <c r="C29" s="7" t="s">
        <v>39</v>
      </c>
      <c r="D29" s="7" t="s">
        <v>101</v>
      </c>
      <c r="E29" s="7" t="s">
        <v>20</v>
      </c>
      <c r="F29" s="7" t="s">
        <v>13</v>
      </c>
      <c r="G29" s="17">
        <v>16000</v>
      </c>
    </row>
    <row r="30" spans="1:7" x14ac:dyDescent="0.25">
      <c r="A30" s="7" t="s">
        <v>25</v>
      </c>
      <c r="B30" s="8"/>
      <c r="C30" s="7" t="s">
        <v>39</v>
      </c>
      <c r="D30" s="7" t="s">
        <v>93</v>
      </c>
      <c r="E30" s="11" t="s">
        <v>15</v>
      </c>
      <c r="F30" s="11" t="s">
        <v>13</v>
      </c>
      <c r="G30" s="18">
        <v>16000</v>
      </c>
    </row>
    <row r="31" spans="1:7" x14ac:dyDescent="0.25">
      <c r="A31" s="7" t="s">
        <v>25</v>
      </c>
      <c r="B31" s="8"/>
      <c r="C31" s="7" t="s">
        <v>26</v>
      </c>
      <c r="D31" s="7" t="s">
        <v>26</v>
      </c>
      <c r="E31" s="7" t="s">
        <v>15</v>
      </c>
      <c r="F31" s="7" t="s">
        <v>13</v>
      </c>
      <c r="G31" s="17">
        <v>12000</v>
      </c>
    </row>
    <row r="32" spans="1:7" x14ac:dyDescent="0.25">
      <c r="A32" s="7" t="s">
        <v>25</v>
      </c>
      <c r="B32" s="8"/>
      <c r="C32" s="7" t="s">
        <v>41</v>
      </c>
      <c r="D32" s="7" t="s">
        <v>84</v>
      </c>
      <c r="E32" s="7" t="s">
        <v>15</v>
      </c>
      <c r="F32" s="7" t="s">
        <v>13</v>
      </c>
      <c r="G32" s="17">
        <v>13000</v>
      </c>
    </row>
    <row r="33" spans="1:8" x14ac:dyDescent="0.25">
      <c r="A33" s="7"/>
      <c r="B33" s="8"/>
      <c r="C33" s="7"/>
      <c r="D33" s="7"/>
      <c r="E33" s="7"/>
      <c r="F33" s="7"/>
      <c r="G33" s="17">
        <f>SUM(G16:G32)</f>
        <v>423000</v>
      </c>
      <c r="H33" s="2">
        <f>SUM(G33*K3)</f>
        <v>230957.99999999997</v>
      </c>
    </row>
    <row r="34" spans="1:8" x14ac:dyDescent="0.25">
      <c r="A34" s="7" t="s">
        <v>25</v>
      </c>
      <c r="B34" s="8">
        <v>45917</v>
      </c>
      <c r="C34" s="7" t="s">
        <v>39</v>
      </c>
      <c r="D34" s="7" t="s">
        <v>64</v>
      </c>
      <c r="E34" s="7" t="s">
        <v>15</v>
      </c>
      <c r="F34" s="7" t="s">
        <v>29</v>
      </c>
      <c r="G34" s="17">
        <v>15000</v>
      </c>
    </row>
    <row r="35" spans="1:8" x14ac:dyDescent="0.25">
      <c r="A35" s="7" t="s">
        <v>25</v>
      </c>
      <c r="B35" s="8"/>
      <c r="C35" s="7" t="s">
        <v>39</v>
      </c>
      <c r="D35" s="7" t="s">
        <v>147</v>
      </c>
      <c r="E35" s="7" t="s">
        <v>15</v>
      </c>
      <c r="F35" s="7" t="s">
        <v>29</v>
      </c>
      <c r="G35" s="17">
        <v>10000</v>
      </c>
    </row>
    <row r="36" spans="1:8" x14ac:dyDescent="0.25">
      <c r="A36" s="7" t="s">
        <v>25</v>
      </c>
      <c r="B36" s="8"/>
      <c r="C36" s="7" t="s">
        <v>41</v>
      </c>
      <c r="D36" s="7" t="s">
        <v>90</v>
      </c>
      <c r="E36" s="7" t="s">
        <v>15</v>
      </c>
      <c r="F36" s="7" t="s">
        <v>29</v>
      </c>
      <c r="G36" s="17">
        <v>7000</v>
      </c>
    </row>
    <row r="37" spans="1:8" x14ac:dyDescent="0.25">
      <c r="A37" s="7" t="s">
        <v>25</v>
      </c>
      <c r="B37" s="8"/>
      <c r="C37" s="7" t="s">
        <v>41</v>
      </c>
      <c r="D37" s="7" t="s">
        <v>87</v>
      </c>
      <c r="E37" s="7" t="s">
        <v>15</v>
      </c>
      <c r="F37" s="7" t="s">
        <v>29</v>
      </c>
      <c r="G37" s="17">
        <v>6000</v>
      </c>
    </row>
    <row r="38" spans="1:8" x14ac:dyDescent="0.25">
      <c r="A38" s="7" t="s">
        <v>25</v>
      </c>
      <c r="B38" s="8"/>
      <c r="C38" s="7" t="s">
        <v>41</v>
      </c>
      <c r="D38" s="7" t="s">
        <v>75</v>
      </c>
      <c r="E38" s="7" t="s">
        <v>15</v>
      </c>
      <c r="F38" s="7" t="s">
        <v>29</v>
      </c>
      <c r="G38" s="17">
        <v>8000</v>
      </c>
    </row>
    <row r="39" spans="1:8" x14ac:dyDescent="0.25">
      <c r="A39" s="7" t="s">
        <v>25</v>
      </c>
      <c r="B39" s="8"/>
      <c r="C39" s="7" t="s">
        <v>41</v>
      </c>
      <c r="D39" s="7" t="s">
        <v>82</v>
      </c>
      <c r="E39" s="7" t="s">
        <v>15</v>
      </c>
      <c r="F39" s="7" t="s">
        <v>29</v>
      </c>
      <c r="G39" s="17">
        <v>15000</v>
      </c>
    </row>
    <row r="40" spans="1:8" x14ac:dyDescent="0.25">
      <c r="A40" s="7" t="s">
        <v>25</v>
      </c>
      <c r="B40" s="8"/>
      <c r="C40" s="7" t="s">
        <v>41</v>
      </c>
      <c r="D40" s="7" t="s">
        <v>111</v>
      </c>
      <c r="E40" s="7" t="s">
        <v>15</v>
      </c>
      <c r="F40" s="7" t="s">
        <v>29</v>
      </c>
      <c r="G40" s="17">
        <v>50000</v>
      </c>
    </row>
    <row r="41" spans="1:8" x14ac:dyDescent="0.25">
      <c r="A41" s="7" t="s">
        <v>25</v>
      </c>
      <c r="B41" s="8"/>
      <c r="C41" s="7" t="s">
        <v>40</v>
      </c>
      <c r="D41" s="7" t="s">
        <v>111</v>
      </c>
      <c r="E41" s="7" t="s">
        <v>15</v>
      </c>
      <c r="F41" s="7" t="s">
        <v>29</v>
      </c>
      <c r="G41" s="17">
        <v>16000</v>
      </c>
    </row>
    <row r="42" spans="1:8" x14ac:dyDescent="0.25">
      <c r="A42" s="7" t="s">
        <v>25</v>
      </c>
      <c r="B42" s="8"/>
      <c r="C42" s="7" t="s">
        <v>40</v>
      </c>
      <c r="D42" s="7" t="s">
        <v>67</v>
      </c>
      <c r="E42" s="7" t="s">
        <v>15</v>
      </c>
      <c r="F42" s="7" t="s">
        <v>29</v>
      </c>
      <c r="G42" s="17">
        <v>8000</v>
      </c>
    </row>
    <row r="43" spans="1:8" x14ac:dyDescent="0.25">
      <c r="A43" s="7" t="s">
        <v>25</v>
      </c>
      <c r="B43" s="8"/>
      <c r="C43" s="7" t="s">
        <v>42</v>
      </c>
      <c r="D43" s="7" t="s">
        <v>77</v>
      </c>
      <c r="E43" s="7" t="s">
        <v>15</v>
      </c>
      <c r="F43" s="7" t="s">
        <v>29</v>
      </c>
      <c r="G43" s="17">
        <v>24000</v>
      </c>
    </row>
    <row r="44" spans="1:8" x14ac:dyDescent="0.25">
      <c r="A44" s="7" t="s">
        <v>25</v>
      </c>
      <c r="B44" s="8"/>
      <c r="C44" s="7" t="s">
        <v>42</v>
      </c>
      <c r="D44" s="7" t="s">
        <v>79</v>
      </c>
      <c r="E44" s="7" t="s">
        <v>15</v>
      </c>
      <c r="F44" s="7" t="s">
        <v>29</v>
      </c>
      <c r="G44" s="17">
        <v>42000</v>
      </c>
    </row>
    <row r="45" spans="1:8" x14ac:dyDescent="0.25">
      <c r="A45" s="7" t="s">
        <v>25</v>
      </c>
      <c r="B45" s="8">
        <v>45918</v>
      </c>
      <c r="C45" s="7" t="s">
        <v>39</v>
      </c>
      <c r="D45" s="7" t="s">
        <v>96</v>
      </c>
      <c r="E45" s="11" t="s">
        <v>15</v>
      </c>
      <c r="F45" s="11" t="s">
        <v>29</v>
      </c>
      <c r="G45" s="18">
        <v>35000</v>
      </c>
    </row>
    <row r="46" spans="1:8" x14ac:dyDescent="0.25">
      <c r="A46" s="7" t="s">
        <v>25</v>
      </c>
      <c r="B46" s="8"/>
      <c r="C46" s="7" t="s">
        <v>41</v>
      </c>
      <c r="D46" s="7" t="s">
        <v>106</v>
      </c>
      <c r="E46" s="7" t="s">
        <v>15</v>
      </c>
      <c r="F46" s="7" t="s">
        <v>29</v>
      </c>
      <c r="G46" s="17">
        <v>12000</v>
      </c>
    </row>
    <row r="47" spans="1:8" x14ac:dyDescent="0.25">
      <c r="A47" s="7" t="s">
        <v>25</v>
      </c>
      <c r="B47" s="8"/>
      <c r="C47" s="7" t="s">
        <v>40</v>
      </c>
      <c r="D47" s="7" t="s">
        <v>80</v>
      </c>
      <c r="E47" s="7" t="s">
        <v>15</v>
      </c>
      <c r="F47" s="7" t="s">
        <v>29</v>
      </c>
      <c r="G47" s="17">
        <v>32000</v>
      </c>
    </row>
    <row r="48" spans="1:8" x14ac:dyDescent="0.25">
      <c r="A48" s="7" t="s">
        <v>25</v>
      </c>
      <c r="B48" s="8"/>
      <c r="C48" s="7" t="s">
        <v>40</v>
      </c>
      <c r="D48" s="7" t="s">
        <v>100</v>
      </c>
      <c r="E48" s="7" t="s">
        <v>15</v>
      </c>
      <c r="F48" s="7" t="s">
        <v>29</v>
      </c>
      <c r="G48" s="17">
        <v>16000</v>
      </c>
    </row>
    <row r="49" spans="1:7" x14ac:dyDescent="0.25">
      <c r="A49" s="7" t="s">
        <v>25</v>
      </c>
      <c r="B49" s="8"/>
      <c r="C49" s="7" t="s">
        <v>40</v>
      </c>
      <c r="D49" s="7" t="s">
        <v>78</v>
      </c>
      <c r="E49" s="7" t="s">
        <v>15</v>
      </c>
      <c r="F49" s="7" t="s">
        <v>29</v>
      </c>
      <c r="G49" s="17">
        <v>24000</v>
      </c>
    </row>
    <row r="50" spans="1:7" x14ac:dyDescent="0.25">
      <c r="A50" s="7" t="s">
        <v>25</v>
      </c>
      <c r="B50" s="8"/>
      <c r="C50" s="7" t="s">
        <v>40</v>
      </c>
      <c r="D50" s="7" t="s">
        <v>81</v>
      </c>
      <c r="E50" s="7" t="s">
        <v>15</v>
      </c>
      <c r="F50" s="7" t="s">
        <v>29</v>
      </c>
      <c r="G50" s="17">
        <v>16000</v>
      </c>
    </row>
    <row r="51" spans="1:7" x14ac:dyDescent="0.25">
      <c r="A51" s="7" t="s">
        <v>25</v>
      </c>
      <c r="B51" s="8"/>
      <c r="C51" s="7" t="s">
        <v>39</v>
      </c>
      <c r="D51" s="7" t="s">
        <v>81</v>
      </c>
      <c r="E51" s="7" t="s">
        <v>15</v>
      </c>
      <c r="F51" s="7" t="s">
        <v>29</v>
      </c>
      <c r="G51" s="17">
        <v>16000</v>
      </c>
    </row>
    <row r="52" spans="1:7" x14ac:dyDescent="0.25">
      <c r="A52" s="7" t="s">
        <v>25</v>
      </c>
      <c r="B52" s="8"/>
      <c r="C52" s="7" t="s">
        <v>42</v>
      </c>
      <c r="D52" s="7" t="s">
        <v>61</v>
      </c>
      <c r="E52" s="7" t="s">
        <v>15</v>
      </c>
      <c r="F52" s="7" t="s">
        <v>29</v>
      </c>
      <c r="G52" s="17">
        <v>16000</v>
      </c>
    </row>
    <row r="53" spans="1:7" x14ac:dyDescent="0.25">
      <c r="A53" s="7" t="s">
        <v>25</v>
      </c>
      <c r="B53" s="8">
        <v>45919</v>
      </c>
      <c r="C53" s="7" t="s">
        <v>41</v>
      </c>
      <c r="D53" s="7" t="s">
        <v>83</v>
      </c>
      <c r="E53" s="7" t="s">
        <v>15</v>
      </c>
      <c r="F53" s="7" t="s">
        <v>13</v>
      </c>
      <c r="G53" s="17">
        <v>20000</v>
      </c>
    </row>
    <row r="54" spans="1:7" x14ac:dyDescent="0.25">
      <c r="A54" s="7" t="s">
        <v>25</v>
      </c>
      <c r="B54" s="8"/>
      <c r="C54" s="7" t="s">
        <v>39</v>
      </c>
      <c r="D54" s="7" t="s">
        <v>99</v>
      </c>
      <c r="E54" s="11" t="s">
        <v>15</v>
      </c>
      <c r="F54" s="11" t="s">
        <v>13</v>
      </c>
      <c r="G54" s="18">
        <v>42000</v>
      </c>
    </row>
    <row r="55" spans="1:7" x14ac:dyDescent="0.25">
      <c r="A55" s="7" t="s">
        <v>25</v>
      </c>
      <c r="B55" s="8"/>
      <c r="C55" s="7" t="s">
        <v>39</v>
      </c>
      <c r="D55" s="7" t="s">
        <v>146</v>
      </c>
      <c r="E55" s="11" t="s">
        <v>15</v>
      </c>
      <c r="F55" s="11" t="s">
        <v>13</v>
      </c>
      <c r="G55" s="18">
        <v>14000</v>
      </c>
    </row>
    <row r="56" spans="1:7" x14ac:dyDescent="0.25">
      <c r="A56" s="7" t="s">
        <v>25</v>
      </c>
      <c r="B56" s="8"/>
      <c r="C56" s="7" t="s">
        <v>39</v>
      </c>
      <c r="D56" s="7" t="s">
        <v>153</v>
      </c>
      <c r="E56" s="11" t="s">
        <v>15</v>
      </c>
      <c r="F56" s="11" t="s">
        <v>13</v>
      </c>
      <c r="G56" s="18">
        <v>14000</v>
      </c>
    </row>
    <row r="57" spans="1:7" x14ac:dyDescent="0.25">
      <c r="A57" s="7" t="s">
        <v>25</v>
      </c>
      <c r="B57" s="8"/>
      <c r="C57" s="7" t="s">
        <v>41</v>
      </c>
      <c r="D57" s="7" t="s">
        <v>113</v>
      </c>
      <c r="E57" s="7" t="s">
        <v>15</v>
      </c>
      <c r="F57" s="7" t="s">
        <v>13</v>
      </c>
      <c r="G57" s="17">
        <v>28000</v>
      </c>
    </row>
    <row r="58" spans="1:7" x14ac:dyDescent="0.25">
      <c r="A58" s="7" t="s">
        <v>25</v>
      </c>
      <c r="B58" s="8">
        <v>45920</v>
      </c>
      <c r="C58" s="7" t="s">
        <v>39</v>
      </c>
      <c r="D58" s="7" t="s">
        <v>96</v>
      </c>
      <c r="E58" s="11" t="s">
        <v>15</v>
      </c>
      <c r="F58" s="11" t="s">
        <v>29</v>
      </c>
      <c r="G58" s="18">
        <v>35000</v>
      </c>
    </row>
    <row r="59" spans="1:7" x14ac:dyDescent="0.25">
      <c r="A59" s="7" t="s">
        <v>25</v>
      </c>
      <c r="B59" s="8"/>
      <c r="C59" s="7" t="s">
        <v>41</v>
      </c>
      <c r="D59" s="7" t="s">
        <v>107</v>
      </c>
      <c r="E59" s="7" t="s">
        <v>15</v>
      </c>
      <c r="F59" s="7" t="s">
        <v>29</v>
      </c>
      <c r="G59" s="17">
        <v>15000</v>
      </c>
    </row>
    <row r="60" spans="1:7" x14ac:dyDescent="0.25">
      <c r="A60" s="7" t="s">
        <v>25</v>
      </c>
      <c r="B60" s="8"/>
      <c r="C60" s="7" t="s">
        <v>41</v>
      </c>
      <c r="D60" s="7" t="s">
        <v>47</v>
      </c>
      <c r="E60" s="7" t="s">
        <v>15</v>
      </c>
      <c r="F60" s="7" t="s">
        <v>29</v>
      </c>
      <c r="G60" s="17">
        <v>16000</v>
      </c>
    </row>
    <row r="61" spans="1:7" x14ac:dyDescent="0.25">
      <c r="A61" s="7" t="s">
        <v>25</v>
      </c>
      <c r="B61" s="8"/>
      <c r="C61" s="7" t="s">
        <v>41</v>
      </c>
      <c r="D61" s="7" t="s">
        <v>47</v>
      </c>
      <c r="E61" s="7" t="s">
        <v>15</v>
      </c>
      <c r="F61" s="7" t="s">
        <v>29</v>
      </c>
      <c r="G61" s="17">
        <v>7000</v>
      </c>
    </row>
    <row r="62" spans="1:7" x14ac:dyDescent="0.25">
      <c r="A62" s="7" t="s">
        <v>25</v>
      </c>
      <c r="B62" s="8"/>
      <c r="C62" s="7" t="s">
        <v>41</v>
      </c>
      <c r="D62" s="7" t="s">
        <v>49</v>
      </c>
      <c r="E62" s="7" t="s">
        <v>15</v>
      </c>
      <c r="F62" s="7" t="s">
        <v>29</v>
      </c>
      <c r="G62" s="17">
        <v>25000</v>
      </c>
    </row>
    <row r="63" spans="1:7" x14ac:dyDescent="0.25">
      <c r="A63" s="7" t="s">
        <v>25</v>
      </c>
      <c r="B63" s="8"/>
      <c r="C63" s="7" t="s">
        <v>41</v>
      </c>
      <c r="D63" s="7" t="s">
        <v>142</v>
      </c>
      <c r="E63" s="7" t="s">
        <v>15</v>
      </c>
      <c r="F63" s="7" t="s">
        <v>29</v>
      </c>
      <c r="G63" s="17">
        <v>15000</v>
      </c>
    </row>
    <row r="64" spans="1:7" x14ac:dyDescent="0.25">
      <c r="A64" s="7" t="s">
        <v>25</v>
      </c>
      <c r="B64" s="8"/>
      <c r="C64" s="7" t="s">
        <v>41</v>
      </c>
      <c r="D64" s="7" t="s">
        <v>92</v>
      </c>
      <c r="E64" s="7" t="s">
        <v>15</v>
      </c>
      <c r="F64" t="s">
        <v>29</v>
      </c>
      <c r="G64" s="17">
        <v>15000</v>
      </c>
    </row>
    <row r="65" spans="1:7" x14ac:dyDescent="0.25">
      <c r="A65" s="7" t="s">
        <v>25</v>
      </c>
      <c r="B65" s="8"/>
      <c r="C65" s="7" t="s">
        <v>41</v>
      </c>
      <c r="D65" s="7" t="s">
        <v>149</v>
      </c>
      <c r="E65" s="7" t="s">
        <v>15</v>
      </c>
      <c r="F65" t="s">
        <v>29</v>
      </c>
      <c r="G65" s="17">
        <v>8000</v>
      </c>
    </row>
    <row r="66" spans="1:7" x14ac:dyDescent="0.25">
      <c r="A66" s="7" t="s">
        <v>25</v>
      </c>
      <c r="B66" s="8"/>
      <c r="C66" s="7" t="s">
        <v>41</v>
      </c>
      <c r="D66" s="7" t="s">
        <v>112</v>
      </c>
      <c r="E66" s="7" t="s">
        <v>15</v>
      </c>
      <c r="F66" s="7" t="s">
        <v>29</v>
      </c>
      <c r="G66" s="17">
        <v>8000</v>
      </c>
    </row>
    <row r="67" spans="1:7" x14ac:dyDescent="0.25">
      <c r="A67" s="7" t="s">
        <v>25</v>
      </c>
      <c r="B67" s="8"/>
      <c r="C67" s="7" t="s">
        <v>41</v>
      </c>
      <c r="D67" t="s">
        <v>130</v>
      </c>
      <c r="E67" s="7" t="s">
        <v>32</v>
      </c>
      <c r="F67" s="7" t="s">
        <v>29</v>
      </c>
      <c r="G67" s="17">
        <v>7500</v>
      </c>
    </row>
    <row r="68" spans="1:7" x14ac:dyDescent="0.25">
      <c r="A68" s="7" t="s">
        <v>25</v>
      </c>
      <c r="B68" s="8"/>
      <c r="C68" s="7" t="s">
        <v>41</v>
      </c>
      <c r="D68" t="s">
        <v>131</v>
      </c>
      <c r="E68" s="7" t="s">
        <v>32</v>
      </c>
      <c r="F68" s="7" t="s">
        <v>29</v>
      </c>
      <c r="G68" s="17"/>
    </row>
    <row r="69" spans="1:7" x14ac:dyDescent="0.25">
      <c r="A69" s="7" t="s">
        <v>25</v>
      </c>
      <c r="B69" s="8"/>
      <c r="C69" s="7" t="s">
        <v>41</v>
      </c>
      <c r="D69" s="7" t="s">
        <v>106</v>
      </c>
      <c r="E69" s="7" t="s">
        <v>35</v>
      </c>
      <c r="F69" s="7" t="s">
        <v>29</v>
      </c>
      <c r="G69" s="17">
        <v>7000</v>
      </c>
    </row>
    <row r="70" spans="1:7" x14ac:dyDescent="0.25">
      <c r="A70" s="7" t="s">
        <v>25</v>
      </c>
      <c r="B70" s="8"/>
      <c r="C70" s="7" t="s">
        <v>41</v>
      </c>
      <c r="D70" s="7" t="s">
        <v>85</v>
      </c>
      <c r="E70" s="7" t="s">
        <v>35</v>
      </c>
      <c r="F70" s="7" t="s">
        <v>13</v>
      </c>
      <c r="G70" s="17">
        <v>10000</v>
      </c>
    </row>
    <row r="71" spans="1:7" x14ac:dyDescent="0.25">
      <c r="A71" s="7" t="s">
        <v>25</v>
      </c>
      <c r="B71" s="8"/>
      <c r="C71" s="7" t="s">
        <v>41</v>
      </c>
      <c r="D71" s="7" t="s">
        <v>114</v>
      </c>
      <c r="E71" s="7" t="s">
        <v>35</v>
      </c>
      <c r="F71" s="7" t="s">
        <v>13</v>
      </c>
      <c r="G71" s="17">
        <v>7000</v>
      </c>
    </row>
    <row r="72" spans="1:7" x14ac:dyDescent="0.25">
      <c r="A72" s="7" t="s">
        <v>25</v>
      </c>
      <c r="B72" s="8">
        <v>45922</v>
      </c>
      <c r="C72" s="7" t="s">
        <v>39</v>
      </c>
      <c r="D72" s="7" t="s">
        <v>62</v>
      </c>
      <c r="E72" s="7" t="s">
        <v>15</v>
      </c>
      <c r="F72" s="7" t="s">
        <v>29</v>
      </c>
      <c r="G72" s="17">
        <v>24000</v>
      </c>
    </row>
    <row r="73" spans="1:7" x14ac:dyDescent="0.25">
      <c r="A73" s="7" t="s">
        <v>25</v>
      </c>
      <c r="B73" s="8"/>
      <c r="C73" s="7" t="s">
        <v>39</v>
      </c>
      <c r="D73" s="7" t="s">
        <v>98</v>
      </c>
      <c r="E73" s="11" t="s">
        <v>15</v>
      </c>
      <c r="F73" s="11" t="s">
        <v>29</v>
      </c>
      <c r="G73" s="18">
        <v>50000</v>
      </c>
    </row>
    <row r="74" spans="1:7" x14ac:dyDescent="0.25">
      <c r="A74" s="7" t="s">
        <v>25</v>
      </c>
      <c r="B74" s="8"/>
      <c r="C74" s="7" t="s">
        <v>39</v>
      </c>
      <c r="D74" s="7" t="s">
        <v>60</v>
      </c>
      <c r="E74" s="7" t="s">
        <v>15</v>
      </c>
      <c r="F74" s="7" t="s">
        <v>29</v>
      </c>
      <c r="G74" s="17">
        <v>30000</v>
      </c>
    </row>
    <row r="75" spans="1:7" x14ac:dyDescent="0.25">
      <c r="A75" s="7" t="s">
        <v>25</v>
      </c>
      <c r="B75" s="8"/>
      <c r="C75" s="7" t="s">
        <v>39</v>
      </c>
      <c r="D75" s="7" t="s">
        <v>94</v>
      </c>
      <c r="E75" s="11" t="s">
        <v>15</v>
      </c>
      <c r="F75" s="11" t="s">
        <v>29</v>
      </c>
      <c r="G75" s="18">
        <v>24000</v>
      </c>
    </row>
    <row r="76" spans="1:7" x14ac:dyDescent="0.25">
      <c r="A76" s="7" t="s">
        <v>25</v>
      </c>
      <c r="B76" s="8"/>
      <c r="C76" s="7" t="s">
        <v>39</v>
      </c>
      <c r="D76" s="7" t="s">
        <v>95</v>
      </c>
      <c r="E76" s="11" t="s">
        <v>15</v>
      </c>
      <c r="F76" s="11" t="s">
        <v>29</v>
      </c>
      <c r="G76" s="18">
        <v>24000</v>
      </c>
    </row>
    <row r="77" spans="1:7" x14ac:dyDescent="0.25">
      <c r="A77" s="7" t="s">
        <v>25</v>
      </c>
      <c r="B77" s="8">
        <v>45923</v>
      </c>
      <c r="C77" s="7" t="s">
        <v>39</v>
      </c>
      <c r="D77" s="7" t="s">
        <v>63</v>
      </c>
      <c r="E77" s="7" t="s">
        <v>15</v>
      </c>
      <c r="F77" s="7" t="s">
        <v>29</v>
      </c>
      <c r="G77" s="17">
        <v>32000</v>
      </c>
    </row>
    <row r="78" spans="1:7" x14ac:dyDescent="0.25">
      <c r="A78" s="7" t="s">
        <v>25</v>
      </c>
      <c r="B78" s="8"/>
      <c r="C78" s="7" t="s">
        <v>39</v>
      </c>
      <c r="D78" s="7" t="s">
        <v>53</v>
      </c>
      <c r="E78" s="7" t="s">
        <v>15</v>
      </c>
      <c r="F78" s="7" t="s">
        <v>29</v>
      </c>
      <c r="G78" s="17">
        <v>16000</v>
      </c>
    </row>
    <row r="79" spans="1:7" x14ac:dyDescent="0.25">
      <c r="A79" s="7" t="s">
        <v>25</v>
      </c>
      <c r="B79" s="8"/>
      <c r="C79" s="7" t="s">
        <v>41</v>
      </c>
      <c r="D79" s="7" t="s">
        <v>48</v>
      </c>
      <c r="E79" s="7" t="s">
        <v>15</v>
      </c>
      <c r="F79" s="7" t="s">
        <v>29</v>
      </c>
      <c r="G79" s="17">
        <v>60000</v>
      </c>
    </row>
    <row r="80" spans="1:7" x14ac:dyDescent="0.25">
      <c r="A80" s="7" t="s">
        <v>25</v>
      </c>
      <c r="B80" s="8"/>
      <c r="C80" s="7" t="s">
        <v>41</v>
      </c>
      <c r="D80" s="7" t="s">
        <v>48</v>
      </c>
      <c r="E80" s="7" t="s">
        <v>15</v>
      </c>
      <c r="F80" s="7" t="s">
        <v>29</v>
      </c>
      <c r="G80" s="17"/>
    </row>
    <row r="81" spans="1:7" x14ac:dyDescent="0.25">
      <c r="A81" s="7" t="s">
        <v>25</v>
      </c>
      <c r="B81" s="8"/>
      <c r="C81" s="7" t="s">
        <v>39</v>
      </c>
      <c r="D81" s="7" t="s">
        <v>98</v>
      </c>
      <c r="E81" s="11" t="s">
        <v>15</v>
      </c>
      <c r="F81" s="11" t="s">
        <v>29</v>
      </c>
      <c r="G81" s="18"/>
    </row>
    <row r="82" spans="1:7" x14ac:dyDescent="0.25">
      <c r="A82" s="7" t="s">
        <v>25</v>
      </c>
      <c r="B82" s="8"/>
      <c r="C82" s="7" t="s">
        <v>41</v>
      </c>
      <c r="D82" s="7" t="s">
        <v>143</v>
      </c>
      <c r="E82" s="7" t="s">
        <v>15</v>
      </c>
      <c r="F82" s="7" t="s">
        <v>29</v>
      </c>
      <c r="G82" s="17">
        <v>30000</v>
      </c>
    </row>
    <row r="83" spans="1:7" x14ac:dyDescent="0.25">
      <c r="A83" s="7" t="s">
        <v>25</v>
      </c>
      <c r="B83" s="8"/>
      <c r="C83" s="7" t="s">
        <v>41</v>
      </c>
      <c r="D83" s="7" t="s">
        <v>113</v>
      </c>
      <c r="E83" s="7" t="s">
        <v>15</v>
      </c>
      <c r="F83" s="7" t="s">
        <v>29</v>
      </c>
      <c r="G83" s="17">
        <v>25000</v>
      </c>
    </row>
    <row r="84" spans="1:7" x14ac:dyDescent="0.25">
      <c r="A84" s="7" t="s">
        <v>25</v>
      </c>
      <c r="B84" s="8">
        <v>45924</v>
      </c>
      <c r="C84" s="7" t="s">
        <v>40</v>
      </c>
      <c r="D84" t="s">
        <v>145</v>
      </c>
      <c r="E84" s="7" t="s">
        <v>15</v>
      </c>
      <c r="F84" s="7" t="s">
        <v>29</v>
      </c>
      <c r="G84" s="17">
        <v>32000</v>
      </c>
    </row>
    <row r="85" spans="1:7" x14ac:dyDescent="0.25">
      <c r="A85" s="7" t="s">
        <v>25</v>
      </c>
      <c r="B85" s="8"/>
      <c r="C85" s="7" t="s">
        <v>40</v>
      </c>
      <c r="D85" s="7" t="s">
        <v>69</v>
      </c>
      <c r="E85" s="7" t="s">
        <v>15</v>
      </c>
      <c r="F85" s="7" t="s">
        <v>29</v>
      </c>
      <c r="G85" s="17">
        <v>40000</v>
      </c>
    </row>
    <row r="86" spans="1:7" x14ac:dyDescent="0.25">
      <c r="A86" s="7" t="s">
        <v>25</v>
      </c>
      <c r="B86" s="8"/>
      <c r="C86" s="7" t="s">
        <v>40</v>
      </c>
      <c r="D86" s="7" t="s">
        <v>141</v>
      </c>
      <c r="E86" s="7" t="s">
        <v>15</v>
      </c>
      <c r="F86" s="7" t="s">
        <v>29</v>
      </c>
      <c r="G86" s="17">
        <v>16000</v>
      </c>
    </row>
    <row r="87" spans="1:7" x14ac:dyDescent="0.25">
      <c r="A87" s="7" t="s">
        <v>25</v>
      </c>
      <c r="B87" s="8"/>
      <c r="C87" s="7" t="s">
        <v>40</v>
      </c>
      <c r="D87" s="7" t="s">
        <v>68</v>
      </c>
      <c r="E87" s="7" t="s">
        <v>15</v>
      </c>
      <c r="F87" s="7" t="s">
        <v>29</v>
      </c>
      <c r="G87" s="17">
        <v>16000</v>
      </c>
    </row>
    <row r="88" spans="1:7" x14ac:dyDescent="0.25">
      <c r="A88" s="7" t="s">
        <v>25</v>
      </c>
      <c r="B88" s="8"/>
      <c r="C88" s="7" t="s">
        <v>40</v>
      </c>
      <c r="D88" s="7" t="s">
        <v>115</v>
      </c>
      <c r="E88" s="7" t="s">
        <v>15</v>
      </c>
      <c r="F88" s="7" t="s">
        <v>29</v>
      </c>
      <c r="G88" s="17">
        <v>32000</v>
      </c>
    </row>
    <row r="89" spans="1:7" x14ac:dyDescent="0.25">
      <c r="A89" s="7" t="s">
        <v>25</v>
      </c>
      <c r="B89" s="8"/>
      <c r="C89" s="7" t="s">
        <v>40</v>
      </c>
      <c r="D89" s="7" t="s">
        <v>140</v>
      </c>
      <c r="E89" s="7" t="s">
        <v>15</v>
      </c>
      <c r="F89" s="7" t="s">
        <v>29</v>
      </c>
      <c r="G89" s="17">
        <v>16000</v>
      </c>
    </row>
    <row r="90" spans="1:7" x14ac:dyDescent="0.25">
      <c r="A90" s="7" t="s">
        <v>25</v>
      </c>
      <c r="B90" s="8">
        <v>45925</v>
      </c>
      <c r="C90" s="7" t="s">
        <v>41</v>
      </c>
      <c r="D90" s="7" t="s">
        <v>58</v>
      </c>
      <c r="E90" s="7" t="s">
        <v>15</v>
      </c>
      <c r="F90" s="7" t="s">
        <v>29</v>
      </c>
      <c r="G90" s="17">
        <v>40000</v>
      </c>
    </row>
    <row r="91" spans="1:7" x14ac:dyDescent="0.25">
      <c r="A91" s="7" t="s">
        <v>25</v>
      </c>
      <c r="B91" s="8"/>
      <c r="C91" s="7" t="s">
        <v>41</v>
      </c>
      <c r="D91" s="7" t="s">
        <v>110</v>
      </c>
      <c r="E91" s="7" t="s">
        <v>15</v>
      </c>
      <c r="F91" s="7" t="s">
        <v>29</v>
      </c>
      <c r="G91" s="17">
        <v>14000</v>
      </c>
    </row>
    <row r="92" spans="1:7" x14ac:dyDescent="0.25">
      <c r="A92" s="7" t="s">
        <v>25</v>
      </c>
      <c r="B92" s="8"/>
      <c r="C92" s="7" t="s">
        <v>41</v>
      </c>
      <c r="D92" s="7" t="s">
        <v>70</v>
      </c>
      <c r="E92" s="7" t="s">
        <v>15</v>
      </c>
      <c r="F92" s="7" t="s">
        <v>29</v>
      </c>
      <c r="G92" s="17">
        <v>15000</v>
      </c>
    </row>
    <row r="93" spans="1:7" x14ac:dyDescent="0.25">
      <c r="A93" s="7" t="s">
        <v>25</v>
      </c>
      <c r="B93" s="8"/>
      <c r="C93" s="7" t="s">
        <v>41</v>
      </c>
      <c r="D93" s="7" t="s">
        <v>88</v>
      </c>
      <c r="E93" s="7" t="s">
        <v>15</v>
      </c>
      <c r="F93" s="7" t="s">
        <v>29</v>
      </c>
      <c r="G93" s="17">
        <v>14000</v>
      </c>
    </row>
    <row r="94" spans="1:7" x14ac:dyDescent="0.25">
      <c r="A94" s="7" t="s">
        <v>25</v>
      </c>
      <c r="B94" s="8"/>
      <c r="C94" s="7" t="s">
        <v>41</v>
      </c>
      <c r="D94" s="7" t="s">
        <v>86</v>
      </c>
      <c r="E94" s="7" t="s">
        <v>15</v>
      </c>
      <c r="F94" s="7" t="s">
        <v>29</v>
      </c>
      <c r="G94" s="17">
        <v>30000</v>
      </c>
    </row>
    <row r="95" spans="1:7" x14ac:dyDescent="0.25">
      <c r="A95" s="7" t="s">
        <v>25</v>
      </c>
      <c r="B95" s="8"/>
      <c r="C95" s="7" t="s">
        <v>41</v>
      </c>
      <c r="D95" s="7" t="s">
        <v>109</v>
      </c>
      <c r="E95" s="7" t="s">
        <v>15</v>
      </c>
      <c r="F95" s="7" t="s">
        <v>29</v>
      </c>
      <c r="G95" s="17">
        <v>14000</v>
      </c>
    </row>
    <row r="96" spans="1:7" x14ac:dyDescent="0.25">
      <c r="A96" s="7" t="s">
        <v>25</v>
      </c>
      <c r="B96" s="8"/>
      <c r="C96" s="7" t="s">
        <v>50</v>
      </c>
      <c r="D96" s="7" t="s">
        <v>51</v>
      </c>
      <c r="E96" s="7" t="s">
        <v>15</v>
      </c>
      <c r="F96" s="7" t="s">
        <v>29</v>
      </c>
      <c r="G96" s="17">
        <v>28000</v>
      </c>
    </row>
    <row r="97" spans="1:8" x14ac:dyDescent="0.25">
      <c r="A97" s="7" t="s">
        <v>25</v>
      </c>
      <c r="B97" s="8"/>
      <c r="C97" s="7" t="s">
        <v>41</v>
      </c>
      <c r="D97" s="7" t="s">
        <v>71</v>
      </c>
      <c r="E97" s="7" t="s">
        <v>19</v>
      </c>
      <c r="F97" s="7" t="s">
        <v>13</v>
      </c>
      <c r="G97" s="17">
        <v>5000</v>
      </c>
    </row>
    <row r="98" spans="1:8" x14ac:dyDescent="0.25">
      <c r="A98" s="7" t="s">
        <v>25</v>
      </c>
      <c r="B98" s="8"/>
      <c r="C98" s="7" t="s">
        <v>41</v>
      </c>
      <c r="D98" s="7" t="s">
        <v>108</v>
      </c>
      <c r="E98" s="7" t="s">
        <v>19</v>
      </c>
      <c r="F98" s="7" t="s">
        <v>29</v>
      </c>
      <c r="G98" s="17">
        <v>11000</v>
      </c>
    </row>
    <row r="99" spans="1:8" x14ac:dyDescent="0.25">
      <c r="A99" s="7" t="s">
        <v>30</v>
      </c>
      <c r="B99" s="8"/>
      <c r="C99" s="7" t="s">
        <v>41</v>
      </c>
      <c r="D99" s="7" t="s">
        <v>90</v>
      </c>
      <c r="E99" s="7" t="s">
        <v>15</v>
      </c>
      <c r="F99" s="7" t="s">
        <v>29</v>
      </c>
      <c r="G99" s="17">
        <v>20000</v>
      </c>
    </row>
    <row r="100" spans="1:8" x14ac:dyDescent="0.25">
      <c r="A100" s="7" t="s">
        <v>30</v>
      </c>
      <c r="B100" s="8"/>
      <c r="C100" s="7" t="s">
        <v>41</v>
      </c>
      <c r="D100" s="7" t="s">
        <v>87</v>
      </c>
      <c r="E100" s="7" t="s">
        <v>15</v>
      </c>
      <c r="F100" s="7" t="s">
        <v>29</v>
      </c>
      <c r="G100" s="17">
        <v>24000</v>
      </c>
    </row>
    <row r="101" spans="1:8" x14ac:dyDescent="0.25">
      <c r="A101" s="7" t="s">
        <v>30</v>
      </c>
      <c r="B101" s="8"/>
      <c r="C101" s="7" t="s">
        <v>41</v>
      </c>
      <c r="D101" s="7" t="s">
        <v>75</v>
      </c>
      <c r="E101" s="7" t="s">
        <v>15</v>
      </c>
      <c r="F101" s="7" t="s">
        <v>29</v>
      </c>
      <c r="G101" s="17">
        <v>15000</v>
      </c>
    </row>
    <row r="102" spans="1:8" x14ac:dyDescent="0.25">
      <c r="A102" s="7" t="s">
        <v>30</v>
      </c>
      <c r="B102" s="8"/>
      <c r="C102" s="7" t="s">
        <v>41</v>
      </c>
      <c r="D102" s="7" t="s">
        <v>82</v>
      </c>
      <c r="E102" s="7" t="s">
        <v>15</v>
      </c>
      <c r="F102" s="7" t="s">
        <v>29</v>
      </c>
      <c r="G102" s="17">
        <v>15000</v>
      </c>
    </row>
    <row r="103" spans="1:8" x14ac:dyDescent="0.25">
      <c r="A103" s="7" t="s">
        <v>30</v>
      </c>
      <c r="B103" s="8"/>
      <c r="C103" s="7" t="s">
        <v>41</v>
      </c>
      <c r="D103" s="7" t="s">
        <v>86</v>
      </c>
      <c r="E103" s="7" t="s">
        <v>15</v>
      </c>
      <c r="F103" s="7" t="s">
        <v>29</v>
      </c>
      <c r="G103" s="17">
        <v>15000</v>
      </c>
    </row>
    <row r="104" spans="1:8" x14ac:dyDescent="0.25">
      <c r="A104" s="7" t="s">
        <v>30</v>
      </c>
      <c r="B104" s="8"/>
      <c r="C104" s="7" t="s">
        <v>40</v>
      </c>
      <c r="D104" s="7" t="s">
        <v>52</v>
      </c>
      <c r="E104" s="7" t="s">
        <v>15</v>
      </c>
      <c r="F104" s="7" t="s">
        <v>29</v>
      </c>
      <c r="G104" s="17">
        <v>16000</v>
      </c>
    </row>
    <row r="105" spans="1:8" x14ac:dyDescent="0.25">
      <c r="A105" s="7" t="s">
        <v>30</v>
      </c>
      <c r="B105" s="8"/>
      <c r="C105" s="7" t="s">
        <v>42</v>
      </c>
      <c r="D105" s="7" t="s">
        <v>61</v>
      </c>
      <c r="E105" s="7" t="s">
        <v>15</v>
      </c>
      <c r="F105" s="7" t="s">
        <v>29</v>
      </c>
      <c r="G105" s="17">
        <v>2500</v>
      </c>
    </row>
    <row r="106" spans="1:8" x14ac:dyDescent="0.25">
      <c r="A106" s="7"/>
      <c r="B106" s="8"/>
      <c r="C106" s="7"/>
      <c r="D106" s="7"/>
      <c r="E106" s="7"/>
      <c r="F106" s="7"/>
      <c r="G106" s="17">
        <f>SUM(G34:G105)</f>
        <v>1407000</v>
      </c>
      <c r="H106" s="2">
        <f>SUM(G106*K4)</f>
        <v>987714.00000000012</v>
      </c>
    </row>
    <row r="107" spans="1:8" x14ac:dyDescent="0.25">
      <c r="A107" s="7"/>
      <c r="B107" s="8"/>
      <c r="C107" s="7"/>
      <c r="D107" s="7"/>
      <c r="E107" s="7"/>
      <c r="F107" s="7"/>
      <c r="G107" s="17">
        <f>SUM(G106,G33,G15)</f>
        <v>2023000</v>
      </c>
      <c r="H107" s="21">
        <f>SUM(H106,H33,H15)</f>
        <v>1308996</v>
      </c>
    </row>
    <row r="108" spans="1:8" x14ac:dyDescent="0.25">
      <c r="G108" s="1">
        <v>311000</v>
      </c>
      <c r="H108" s="2">
        <f>SUM(G108*0.8)</f>
        <v>248800</v>
      </c>
    </row>
    <row r="109" spans="1:8" x14ac:dyDescent="0.25">
      <c r="G109" s="1">
        <v>238000</v>
      </c>
      <c r="H109" s="2">
        <f>SUM(G109*1)</f>
        <v>238000</v>
      </c>
    </row>
    <row r="110" spans="1:8" x14ac:dyDescent="0.25">
      <c r="H110" s="2">
        <f>SUM(H107:H109)</f>
        <v>1795796</v>
      </c>
    </row>
    <row r="111" spans="1:8" x14ac:dyDescent="0.25">
      <c r="E111" t="s">
        <v>157</v>
      </c>
      <c r="H111" s="2">
        <f>SUM(455*3500)</f>
        <v>1592500</v>
      </c>
    </row>
    <row r="112" spans="1:8" x14ac:dyDescent="0.25">
      <c r="H112" s="2">
        <f>SUM(H110:H111)</f>
        <v>3388296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82A1C-467C-4772-91A3-8C0D1AA5016C}">
  <dimension ref="B1:V14"/>
  <sheetViews>
    <sheetView workbookViewId="0">
      <selection activeCell="N15" sqref="N15"/>
    </sheetView>
  </sheetViews>
  <sheetFormatPr baseColWidth="10" defaultRowHeight="15" x14ac:dyDescent="0.25"/>
  <sheetData>
    <row r="1" spans="2:22" s="6" customFormat="1" ht="60" x14ac:dyDescent="0.25">
      <c r="B1" s="6" t="s">
        <v>1</v>
      </c>
      <c r="C1" s="22" t="s">
        <v>4</v>
      </c>
      <c r="D1" s="6" t="s">
        <v>33</v>
      </c>
      <c r="E1" s="6" t="s">
        <v>0</v>
      </c>
      <c r="F1" s="6" t="s">
        <v>2</v>
      </c>
      <c r="G1" s="6" t="s">
        <v>55</v>
      </c>
      <c r="H1" s="19" t="s">
        <v>3</v>
      </c>
      <c r="I1" s="6" t="s">
        <v>5</v>
      </c>
      <c r="J1" s="6" t="s">
        <v>56</v>
      </c>
      <c r="K1" s="3" t="s">
        <v>7</v>
      </c>
      <c r="L1" s="4" t="s">
        <v>73</v>
      </c>
      <c r="M1" s="4" t="s">
        <v>34</v>
      </c>
      <c r="N1" s="4" t="s">
        <v>36</v>
      </c>
      <c r="O1" s="3"/>
      <c r="P1" s="3" t="s">
        <v>8</v>
      </c>
      <c r="Q1" s="4" t="s">
        <v>6</v>
      </c>
      <c r="R1" s="9"/>
      <c r="S1" s="13"/>
      <c r="T1" s="6" t="s">
        <v>11</v>
      </c>
      <c r="U1" s="6" t="s">
        <v>9</v>
      </c>
      <c r="V1" s="6" t="s">
        <v>10</v>
      </c>
    </row>
    <row r="3" spans="2:22" s="7" customFormat="1" x14ac:dyDescent="0.25">
      <c r="B3" s="7" t="s">
        <v>121</v>
      </c>
      <c r="C3" s="8">
        <v>45904</v>
      </c>
      <c r="D3" s="7" t="s">
        <v>120</v>
      </c>
      <c r="F3" s="7" t="s">
        <v>16</v>
      </c>
      <c r="G3" s="7" t="s">
        <v>29</v>
      </c>
      <c r="H3" s="17">
        <f>SUM(7000+7000+9000)</f>
        <v>23000</v>
      </c>
      <c r="I3" s="7" t="s">
        <v>119</v>
      </c>
      <c r="K3" s="10"/>
      <c r="L3" s="15"/>
      <c r="M3" s="2"/>
      <c r="N3" s="16"/>
      <c r="O3" s="1"/>
      <c r="P3" s="1"/>
      <c r="Q3" s="9"/>
      <c r="S3" s="5"/>
    </row>
    <row r="4" spans="2:22" s="7" customFormat="1" x14ac:dyDescent="0.25">
      <c r="B4" s="7" t="s">
        <v>121</v>
      </c>
      <c r="C4" s="8">
        <v>45905</v>
      </c>
      <c r="D4" s="7" t="s">
        <v>120</v>
      </c>
      <c r="F4" s="7" t="s">
        <v>16</v>
      </c>
      <c r="G4" s="7" t="s">
        <v>29</v>
      </c>
      <c r="H4" s="17">
        <f>SUM(8000+7500+8000)</f>
        <v>23500</v>
      </c>
      <c r="I4" s="7" t="s">
        <v>119</v>
      </c>
      <c r="K4" s="10"/>
      <c r="L4" s="15"/>
      <c r="M4" s="2"/>
      <c r="N4" s="16"/>
      <c r="O4" s="1"/>
      <c r="P4" s="1"/>
      <c r="Q4" s="9"/>
      <c r="S4" s="5"/>
    </row>
    <row r="5" spans="2:22" s="7" customFormat="1" x14ac:dyDescent="0.25">
      <c r="C5" s="8"/>
      <c r="H5" s="17"/>
      <c r="K5" s="1"/>
      <c r="L5" s="3"/>
      <c r="M5" s="2"/>
      <c r="N5" s="16"/>
      <c r="O5" s="1"/>
      <c r="P5" s="1"/>
      <c r="Q5" s="9"/>
      <c r="S5" s="5"/>
    </row>
    <row r="6" spans="2:22" s="7" customFormat="1" x14ac:dyDescent="0.25">
      <c r="B6" s="7" t="s">
        <v>121</v>
      </c>
      <c r="C6" s="8">
        <v>45912</v>
      </c>
      <c r="D6" s="7" t="s">
        <v>120</v>
      </c>
      <c r="F6" s="7" t="s">
        <v>15</v>
      </c>
      <c r="G6" s="7" t="s">
        <v>29</v>
      </c>
      <c r="H6" s="17">
        <f>SUM(7000+7000+9000)</f>
        <v>23000</v>
      </c>
      <c r="I6" s="7" t="s">
        <v>119</v>
      </c>
      <c r="K6" s="10"/>
      <c r="L6" s="15"/>
      <c r="M6" s="2"/>
      <c r="N6" s="16"/>
      <c r="O6" s="1"/>
      <c r="P6" s="1"/>
      <c r="Q6" s="9"/>
      <c r="S6" s="5"/>
    </row>
    <row r="7" spans="2:22" s="7" customFormat="1" x14ac:dyDescent="0.25">
      <c r="B7" s="7" t="s">
        <v>121</v>
      </c>
      <c r="C7" s="8">
        <v>45913</v>
      </c>
      <c r="D7" s="7" t="s">
        <v>120</v>
      </c>
      <c r="F7" s="7" t="s">
        <v>15</v>
      </c>
      <c r="G7" s="7" t="s">
        <v>29</v>
      </c>
      <c r="H7" s="17">
        <f>SUM(8000+7500+8000)</f>
        <v>23500</v>
      </c>
      <c r="I7" s="7" t="s">
        <v>119</v>
      </c>
      <c r="K7" s="10"/>
      <c r="L7" s="15"/>
      <c r="M7" s="2"/>
      <c r="N7" s="16"/>
      <c r="O7" s="1"/>
      <c r="P7" s="1"/>
      <c r="Q7" s="9"/>
      <c r="S7" s="5"/>
    </row>
    <row r="8" spans="2:22" s="7" customFormat="1" x14ac:dyDescent="0.25">
      <c r="B8" s="7" t="s">
        <v>121</v>
      </c>
      <c r="C8" s="8">
        <v>45915</v>
      </c>
      <c r="D8" s="7" t="s">
        <v>120</v>
      </c>
      <c r="F8" s="7" t="s">
        <v>15</v>
      </c>
      <c r="G8" s="7" t="s">
        <v>29</v>
      </c>
      <c r="H8" s="17">
        <f>SUM(8000+7500+8000)</f>
        <v>23500</v>
      </c>
      <c r="I8" s="7" t="s">
        <v>119</v>
      </c>
      <c r="K8" s="10"/>
      <c r="L8" s="15"/>
      <c r="M8" s="2"/>
      <c r="N8" s="16"/>
      <c r="O8" s="1"/>
      <c r="P8" s="1"/>
      <c r="Q8" s="9"/>
      <c r="S8" s="5"/>
    </row>
    <row r="11" spans="2:22" s="7" customFormat="1" x14ac:dyDescent="0.25">
      <c r="B11" s="7" t="s">
        <v>121</v>
      </c>
      <c r="C11" s="8">
        <v>45905</v>
      </c>
      <c r="D11" s="7" t="s">
        <v>159</v>
      </c>
      <c r="F11" s="7" t="s">
        <v>160</v>
      </c>
      <c r="G11" s="7" t="s">
        <v>13</v>
      </c>
      <c r="H11" s="17">
        <f>SUM(8000+7500+8000)</f>
        <v>23500</v>
      </c>
      <c r="I11" s="7" t="s">
        <v>117</v>
      </c>
      <c r="K11" s="10"/>
      <c r="L11" s="15"/>
      <c r="M11" s="2"/>
      <c r="N11" s="16">
        <v>0.6</v>
      </c>
      <c r="O11" s="1"/>
      <c r="P11" s="1"/>
      <c r="Q11" s="9"/>
      <c r="S11" s="5"/>
    </row>
    <row r="12" spans="2:22" s="7" customFormat="1" x14ac:dyDescent="0.25">
      <c r="B12" s="7" t="s">
        <v>121</v>
      </c>
      <c r="C12" s="8">
        <v>45910</v>
      </c>
      <c r="D12" s="7" t="s">
        <v>159</v>
      </c>
      <c r="F12" s="7" t="s">
        <v>161</v>
      </c>
      <c r="G12" s="7" t="s">
        <v>13</v>
      </c>
      <c r="H12" s="17">
        <f>SUM(8000+7500+8000)</f>
        <v>23500</v>
      </c>
      <c r="I12" s="7" t="s">
        <v>117</v>
      </c>
      <c r="K12" s="10"/>
      <c r="L12" s="15"/>
      <c r="M12" s="2"/>
      <c r="N12" s="16">
        <v>0.7</v>
      </c>
      <c r="O12" s="1"/>
      <c r="P12" s="1"/>
      <c r="Q12" s="9"/>
      <c r="S12" s="5"/>
    </row>
    <row r="13" spans="2:22" x14ac:dyDescent="0.25">
      <c r="B13" s="7" t="s">
        <v>121</v>
      </c>
      <c r="C13" s="8">
        <v>45911</v>
      </c>
      <c r="D13" s="7" t="s">
        <v>159</v>
      </c>
      <c r="E13" s="7"/>
      <c r="F13" s="7" t="s">
        <v>170</v>
      </c>
      <c r="G13" s="7" t="s">
        <v>13</v>
      </c>
      <c r="H13" s="17">
        <v>4000</v>
      </c>
      <c r="I13" s="7" t="s">
        <v>169</v>
      </c>
      <c r="N13" s="2">
        <v>1.5</v>
      </c>
    </row>
    <row r="14" spans="2:22" x14ac:dyDescent="0.25">
      <c r="B14" s="7" t="s">
        <v>121</v>
      </c>
      <c r="C14" s="8">
        <v>45911</v>
      </c>
      <c r="D14" s="7" t="s">
        <v>159</v>
      </c>
      <c r="E14" s="7"/>
      <c r="F14" s="7" t="s">
        <v>171</v>
      </c>
      <c r="G14" s="7" t="s">
        <v>13</v>
      </c>
      <c r="H14" s="17">
        <v>5000</v>
      </c>
      <c r="I14" s="7" t="s">
        <v>169</v>
      </c>
      <c r="N14" s="2">
        <v>0.9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2B55-7842-4850-9A56-5D42BE92A3BF}">
  <dimension ref="A1:H37"/>
  <sheetViews>
    <sheetView tabSelected="1" topLeftCell="A19" workbookViewId="0">
      <selection activeCell="H29" sqref="H29"/>
    </sheetView>
  </sheetViews>
  <sheetFormatPr baseColWidth="10" defaultRowHeight="15" x14ac:dyDescent="0.25"/>
  <cols>
    <col min="1" max="1" width="18.85546875" bestFit="1" customWidth="1"/>
    <col min="2" max="2" width="11.42578125" style="2"/>
    <col min="3" max="3" width="11.42578125" style="29"/>
    <col min="5" max="5" width="18.85546875" bestFit="1" customWidth="1"/>
    <col min="6" max="6" width="7.42578125" style="2" bestFit="1" customWidth="1"/>
    <col min="7" max="7" width="8.42578125" style="30" bestFit="1" customWidth="1"/>
  </cols>
  <sheetData>
    <row r="1" spans="1:7" x14ac:dyDescent="0.25">
      <c r="A1">
        <v>2024</v>
      </c>
      <c r="E1">
        <v>2025</v>
      </c>
    </row>
    <row r="2" spans="1:7" x14ac:dyDescent="0.25">
      <c r="B2" s="4" t="s">
        <v>36</v>
      </c>
      <c r="C2" s="28" t="s">
        <v>34</v>
      </c>
      <c r="F2" s="4" t="s">
        <v>36</v>
      </c>
      <c r="G2" s="31" t="s">
        <v>34</v>
      </c>
    </row>
    <row r="3" spans="1:7" x14ac:dyDescent="0.25">
      <c r="A3" t="s">
        <v>27</v>
      </c>
      <c r="B3" s="2">
        <v>0.6</v>
      </c>
      <c r="C3" s="29">
        <f>SUM(B3*0.78)</f>
        <v>0.46799999999999997</v>
      </c>
    </row>
    <row r="4" spans="1:7" x14ac:dyDescent="0.25">
      <c r="A4" t="s">
        <v>105</v>
      </c>
      <c r="B4" s="2">
        <v>0.6</v>
      </c>
      <c r="C4" s="29">
        <f t="shared" ref="C4:C24" si="0">SUM(B4*0.78)</f>
        <v>0.46799999999999997</v>
      </c>
    </row>
    <row r="5" spans="1:7" x14ac:dyDescent="0.25">
      <c r="A5" t="s">
        <v>104</v>
      </c>
      <c r="B5" s="2">
        <v>0.6</v>
      </c>
      <c r="C5" s="29">
        <f t="shared" si="0"/>
        <v>0.46799999999999997</v>
      </c>
      <c r="E5" t="s">
        <v>104</v>
      </c>
      <c r="F5" s="2">
        <v>0.5</v>
      </c>
      <c r="G5" s="30">
        <f t="shared" ref="G5:G17" si="1">SUM(F5*0.78)</f>
        <v>0.39</v>
      </c>
    </row>
    <row r="6" spans="1:7" x14ac:dyDescent="0.25">
      <c r="A6" t="s">
        <v>22</v>
      </c>
      <c r="B6" s="2">
        <v>0.6</v>
      </c>
      <c r="C6" s="29">
        <f t="shared" si="0"/>
        <v>0.46799999999999997</v>
      </c>
    </row>
    <row r="7" spans="1:7" x14ac:dyDescent="0.25">
      <c r="A7" t="s">
        <v>14</v>
      </c>
      <c r="B7" s="2">
        <v>0.6</v>
      </c>
      <c r="C7" s="29">
        <f t="shared" si="0"/>
        <v>0.46799999999999997</v>
      </c>
    </row>
    <row r="8" spans="1:7" x14ac:dyDescent="0.25">
      <c r="A8" t="s">
        <v>103</v>
      </c>
      <c r="B8" s="2">
        <v>0.6</v>
      </c>
      <c r="C8" s="29">
        <f t="shared" si="0"/>
        <v>0.46799999999999997</v>
      </c>
    </row>
    <row r="9" spans="1:7" x14ac:dyDescent="0.25">
      <c r="A9" t="s">
        <v>129</v>
      </c>
      <c r="B9" s="2">
        <v>0.75</v>
      </c>
      <c r="C9" s="29">
        <f t="shared" si="0"/>
        <v>0.58499999999999996</v>
      </c>
    </row>
    <row r="10" spans="1:7" x14ac:dyDescent="0.25">
      <c r="A10" t="s">
        <v>59</v>
      </c>
      <c r="B10" s="2">
        <v>0.7</v>
      </c>
      <c r="C10" s="29">
        <f t="shared" si="0"/>
        <v>0.54599999999999993</v>
      </c>
      <c r="E10" t="s">
        <v>59</v>
      </c>
      <c r="F10" s="2">
        <v>0.7</v>
      </c>
      <c r="G10" s="30">
        <f t="shared" si="1"/>
        <v>0.54599999999999993</v>
      </c>
    </row>
    <row r="11" spans="1:7" x14ac:dyDescent="0.25">
      <c r="A11" t="s">
        <v>18</v>
      </c>
      <c r="B11" s="2">
        <v>0.7</v>
      </c>
      <c r="C11" s="29">
        <f t="shared" si="0"/>
        <v>0.54599999999999993</v>
      </c>
    </row>
    <row r="12" spans="1:7" x14ac:dyDescent="0.25">
      <c r="A12" t="s">
        <v>32</v>
      </c>
      <c r="B12" s="2">
        <v>0.7</v>
      </c>
      <c r="C12" s="29">
        <f t="shared" si="0"/>
        <v>0.54599999999999993</v>
      </c>
      <c r="E12" t="s">
        <v>32</v>
      </c>
      <c r="F12" s="2">
        <v>0.7</v>
      </c>
      <c r="G12" s="30">
        <f t="shared" si="1"/>
        <v>0.54599999999999993</v>
      </c>
    </row>
    <row r="13" spans="1:7" x14ac:dyDescent="0.25">
      <c r="A13" t="s">
        <v>15</v>
      </c>
      <c r="B13" s="2">
        <v>0.7</v>
      </c>
      <c r="C13" s="29">
        <f t="shared" si="0"/>
        <v>0.54599999999999993</v>
      </c>
      <c r="E13" t="s">
        <v>15</v>
      </c>
      <c r="F13" s="2">
        <v>0.7</v>
      </c>
      <c r="G13" s="30">
        <f t="shared" si="1"/>
        <v>0.54599999999999993</v>
      </c>
    </row>
    <row r="14" spans="1:7" x14ac:dyDescent="0.25">
      <c r="A14" t="s">
        <v>19</v>
      </c>
      <c r="B14" s="2">
        <v>0.7</v>
      </c>
      <c r="C14" s="29">
        <f t="shared" si="0"/>
        <v>0.54599999999999993</v>
      </c>
      <c r="E14" t="s">
        <v>19</v>
      </c>
      <c r="F14" s="2">
        <v>0.8</v>
      </c>
      <c r="G14" s="30">
        <f t="shared" si="1"/>
        <v>0.62400000000000011</v>
      </c>
    </row>
    <row r="15" spans="1:7" x14ac:dyDescent="0.25">
      <c r="A15" t="s">
        <v>24</v>
      </c>
      <c r="B15" s="2">
        <v>0.6</v>
      </c>
      <c r="C15" s="29">
        <f t="shared" si="0"/>
        <v>0.46799999999999997</v>
      </c>
    </row>
    <row r="16" spans="1:7" x14ac:dyDescent="0.25">
      <c r="A16" t="s">
        <v>17</v>
      </c>
      <c r="B16" s="2">
        <v>0.8</v>
      </c>
      <c r="C16" s="29">
        <f t="shared" si="0"/>
        <v>0.62400000000000011</v>
      </c>
      <c r="E16" t="s">
        <v>17</v>
      </c>
      <c r="F16" s="2">
        <v>0.65</v>
      </c>
      <c r="G16" s="30">
        <f t="shared" si="1"/>
        <v>0.50700000000000001</v>
      </c>
    </row>
    <row r="17" spans="1:8" x14ac:dyDescent="0.25">
      <c r="A17" t="s">
        <v>12</v>
      </c>
      <c r="B17" s="2">
        <v>0.6</v>
      </c>
      <c r="C17" s="29">
        <f t="shared" si="0"/>
        <v>0.46799999999999997</v>
      </c>
      <c r="E17" t="s">
        <v>12</v>
      </c>
      <c r="F17" s="2">
        <v>0.5</v>
      </c>
      <c r="G17" s="30">
        <f t="shared" si="1"/>
        <v>0.39</v>
      </c>
    </row>
    <row r="18" spans="1:8" x14ac:dyDescent="0.25">
      <c r="A18" t="s">
        <v>23</v>
      </c>
      <c r="B18" s="2">
        <v>0.7</v>
      </c>
      <c r="C18" s="29">
        <f t="shared" si="0"/>
        <v>0.54599999999999993</v>
      </c>
    </row>
    <row r="19" spans="1:8" x14ac:dyDescent="0.25">
      <c r="A19" t="s">
        <v>132</v>
      </c>
      <c r="B19" s="2">
        <v>0.8</v>
      </c>
      <c r="C19" s="29">
        <f t="shared" si="0"/>
        <v>0.62400000000000011</v>
      </c>
    </row>
    <row r="20" spans="1:8" x14ac:dyDescent="0.25">
      <c r="A20" t="s">
        <v>133</v>
      </c>
      <c r="B20" s="2">
        <v>0.8</v>
      </c>
      <c r="C20" s="29">
        <f t="shared" si="0"/>
        <v>0.62400000000000011</v>
      </c>
    </row>
    <row r="22" spans="1:8" x14ac:dyDescent="0.25">
      <c r="A22" t="s">
        <v>134</v>
      </c>
      <c r="E22" t="s">
        <v>134</v>
      </c>
    </row>
    <row r="23" spans="1:8" x14ac:dyDescent="0.25">
      <c r="A23" t="s">
        <v>135</v>
      </c>
      <c r="B23" s="2">
        <v>0.2</v>
      </c>
      <c r="C23" s="29">
        <f t="shared" si="0"/>
        <v>0.15600000000000003</v>
      </c>
      <c r="E23" t="s">
        <v>15</v>
      </c>
      <c r="F23" s="2">
        <v>0.2</v>
      </c>
      <c r="G23" s="30">
        <f t="shared" ref="G23:G24" si="2">SUM(F23*0.78)</f>
        <v>0.15600000000000003</v>
      </c>
    </row>
    <row r="24" spans="1:8" x14ac:dyDescent="0.25">
      <c r="B24" s="2">
        <v>0.9</v>
      </c>
      <c r="C24" s="29">
        <f t="shared" si="0"/>
        <v>0.70200000000000007</v>
      </c>
      <c r="F24" s="2">
        <v>0.9</v>
      </c>
      <c r="G24" s="30">
        <f t="shared" si="2"/>
        <v>0.70200000000000007</v>
      </c>
    </row>
    <row r="26" spans="1:8" x14ac:dyDescent="0.25">
      <c r="A26" t="s">
        <v>21</v>
      </c>
      <c r="B26" s="2">
        <v>0.2</v>
      </c>
      <c r="C26" s="29">
        <f t="shared" ref="C26:C27" si="3">SUM(B26*0.78)</f>
        <v>0.15600000000000003</v>
      </c>
      <c r="E26" t="s">
        <v>176</v>
      </c>
      <c r="F26" s="2">
        <v>0.1</v>
      </c>
    </row>
    <row r="27" spans="1:8" x14ac:dyDescent="0.25">
      <c r="B27" s="2">
        <v>0.8</v>
      </c>
      <c r="C27" s="29">
        <f t="shared" si="3"/>
        <v>0.62400000000000011</v>
      </c>
      <c r="E27" t="s">
        <v>177</v>
      </c>
      <c r="F27" s="2">
        <v>0.03</v>
      </c>
    </row>
    <row r="28" spans="1:8" x14ac:dyDescent="0.25">
      <c r="E28" t="s">
        <v>178</v>
      </c>
      <c r="F28" s="2">
        <v>0.05</v>
      </c>
      <c r="H28" t="s">
        <v>179</v>
      </c>
    </row>
    <row r="29" spans="1:8" x14ac:dyDescent="0.25">
      <c r="A29" t="s">
        <v>139</v>
      </c>
    </row>
    <row r="30" spans="1:8" x14ac:dyDescent="0.25">
      <c r="A30" t="s">
        <v>136</v>
      </c>
      <c r="B30" s="2">
        <v>0.1</v>
      </c>
      <c r="C30" s="29" t="s">
        <v>137</v>
      </c>
    </row>
    <row r="31" spans="1:8" x14ac:dyDescent="0.25">
      <c r="A31" t="s">
        <v>138</v>
      </c>
      <c r="B31" s="2">
        <v>0.02</v>
      </c>
      <c r="C31" s="29" t="s">
        <v>137</v>
      </c>
    </row>
    <row r="33" spans="1:7" x14ac:dyDescent="0.25">
      <c r="A33" t="s">
        <v>26</v>
      </c>
      <c r="E33" t="s">
        <v>26</v>
      </c>
    </row>
    <row r="34" spans="1:7" x14ac:dyDescent="0.25">
      <c r="A34" t="s">
        <v>104</v>
      </c>
      <c r="B34" s="2">
        <v>0.6</v>
      </c>
      <c r="C34" s="29">
        <f t="shared" ref="C34" si="4">SUM(B34*0.78)</f>
        <v>0.46799999999999997</v>
      </c>
      <c r="E34" t="s">
        <v>104</v>
      </c>
      <c r="F34" s="2">
        <v>0.5</v>
      </c>
      <c r="G34" s="30">
        <f t="shared" ref="G34:G37" si="5">SUM(F34*0.78)</f>
        <v>0.39</v>
      </c>
    </row>
    <row r="35" spans="1:7" x14ac:dyDescent="0.25">
      <c r="A35" t="s">
        <v>18</v>
      </c>
      <c r="B35" s="2">
        <v>0.8</v>
      </c>
      <c r="C35" s="29">
        <f t="shared" ref="C35:C36" si="6">SUM(B35*0.78)</f>
        <v>0.62400000000000011</v>
      </c>
      <c r="E35" t="s">
        <v>18</v>
      </c>
      <c r="F35" s="2">
        <v>0.7</v>
      </c>
      <c r="G35" s="30">
        <f t="shared" si="5"/>
        <v>0.54599999999999993</v>
      </c>
    </row>
    <row r="36" spans="1:7" x14ac:dyDescent="0.25">
      <c r="A36" t="s">
        <v>15</v>
      </c>
      <c r="B36" s="2">
        <v>1</v>
      </c>
      <c r="C36" s="29">
        <f t="shared" si="6"/>
        <v>0.78</v>
      </c>
      <c r="E36" t="s">
        <v>15</v>
      </c>
      <c r="F36" s="2">
        <v>0.9</v>
      </c>
      <c r="G36" s="30">
        <f t="shared" si="5"/>
        <v>0.70200000000000007</v>
      </c>
    </row>
    <row r="37" spans="1:7" x14ac:dyDescent="0.25">
      <c r="E37" t="s">
        <v>12</v>
      </c>
      <c r="F37" s="2">
        <v>0.5</v>
      </c>
      <c r="G37" s="30">
        <f t="shared" si="5"/>
        <v>0.39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Riesling Most</vt:lpstr>
      <vt:lpstr>2025</vt:lpstr>
      <vt:lpstr>Tabelle1</vt:lpstr>
      <vt:lpstr>RHH</vt:lpstr>
      <vt:lpstr>Preise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.	;	;	{	}	[@[{0}]]	1031	1031</vt:lpwstr>
  </property>
</Properties>
</file>